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39967\Work Folders\tarja\esittelijät\j lehtinen\"/>
    </mc:Choice>
  </mc:AlternateContent>
  <bookViews>
    <workbookView xWindow="0" yWindow="0" windowWidth="11445" windowHeight="8175"/>
  </bookViews>
  <sheets>
    <sheet name="Yhdistelmä 2018 päättyvät" sheetId="10" r:id="rId1"/>
    <sheet name="Etelä-Savon Koulutus Oy" sheetId="5" r:id="rId2"/>
    <sheet name="Savonlinna ammatti- ja aikuisop" sheetId="7" r:id="rId3"/>
    <sheet name="WinNova" sheetId="6" r:id="rId4"/>
    <sheet name="Pohjois-Karjalan koulutuskuntay" sheetId="8" r:id="rId5"/>
    <sheet name="Rovaniemen koulutuskuntayhtymä" sheetId="9" r:id="rId6"/>
    <sheet name="HAMK Oy" sheetId="11" r:id="rId7"/>
    <sheet name="Yhdistelmä, kaikki" sheetId="12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2" l="1"/>
  <c r="B7" i="12"/>
  <c r="C6" i="12"/>
  <c r="B6" i="12"/>
  <c r="C5" i="12"/>
  <c r="B5" i="12"/>
  <c r="C4" i="12"/>
  <c r="B4" i="12"/>
  <c r="B3" i="12"/>
  <c r="J7" i="11"/>
  <c r="H7" i="11"/>
  <c r="H13" i="11" s="1"/>
  <c r="H20" i="11" s="1"/>
  <c r="H22" i="11" s="1"/>
  <c r="C6" i="10"/>
  <c r="C5" i="10"/>
  <c r="C4" i="10"/>
  <c r="B7" i="10"/>
  <c r="B6" i="10"/>
  <c r="B4" i="10"/>
  <c r="B5" i="10"/>
  <c r="B3" i="10"/>
  <c r="J7" i="9"/>
  <c r="H7" i="9"/>
  <c r="C7" i="10" s="1"/>
  <c r="H13" i="8"/>
  <c r="H17" i="8" s="1"/>
  <c r="H13" i="7"/>
  <c r="H20" i="7" s="1"/>
  <c r="H22" i="7" s="1"/>
  <c r="D4" i="10" l="1"/>
  <c r="D4" i="12"/>
  <c r="C7" i="12"/>
  <c r="H16" i="9"/>
  <c r="H20" i="9" s="1"/>
  <c r="C11" i="12"/>
  <c r="D11" i="12"/>
  <c r="H27" i="11"/>
  <c r="H17" i="11"/>
  <c r="H20" i="8"/>
  <c r="H27" i="7"/>
  <c r="H17" i="7"/>
  <c r="H29" i="7" l="1"/>
  <c r="E4" i="12"/>
  <c r="E4" i="10"/>
  <c r="H22" i="8"/>
  <c r="H27" i="8" s="1"/>
  <c r="D6" i="12"/>
  <c r="D6" i="10"/>
  <c r="H29" i="11"/>
  <c r="F11" i="12" s="1"/>
  <c r="E11" i="12"/>
  <c r="H23" i="9"/>
  <c r="H13" i="6"/>
  <c r="H20" i="6" s="1"/>
  <c r="H29" i="8" l="1"/>
  <c r="E6" i="12"/>
  <c r="E6" i="10"/>
  <c r="H22" i="6"/>
  <c r="H29" i="6" s="1"/>
  <c r="D5" i="12"/>
  <c r="D5" i="10"/>
  <c r="H25" i="9"/>
  <c r="H30" i="9" s="1"/>
  <c r="D7" i="12"/>
  <c r="D7" i="10"/>
  <c r="F4" i="12"/>
  <c r="F4" i="10"/>
  <c r="H27" i="6"/>
  <c r="H17" i="6"/>
  <c r="J7" i="5"/>
  <c r="H7" i="5"/>
  <c r="F5" i="12" l="1"/>
  <c r="F5" i="10"/>
  <c r="H13" i="5"/>
  <c r="C3" i="10"/>
  <c r="C9" i="10" s="1"/>
  <c r="C3" i="12"/>
  <c r="C9" i="12" s="1"/>
  <c r="E5" i="12"/>
  <c r="E5" i="10"/>
  <c r="H32" i="9"/>
  <c r="E7" i="12"/>
  <c r="E7" i="10"/>
  <c r="F6" i="12"/>
  <c r="F6" i="10"/>
  <c r="F7" i="10" l="1"/>
  <c r="F7" i="12"/>
  <c r="H20" i="5"/>
  <c r="H17" i="5"/>
  <c r="C13" i="12"/>
  <c r="D3" i="12" l="1"/>
  <c r="D9" i="12" s="1"/>
  <c r="D3" i="10"/>
  <c r="D9" i="10" s="1"/>
  <c r="H22" i="5"/>
  <c r="H27" i="5" s="1"/>
  <c r="H29" i="5" l="1"/>
  <c r="E3" i="10"/>
  <c r="E9" i="10" s="1"/>
  <c r="E3" i="12"/>
  <c r="E9" i="12" s="1"/>
  <c r="D13" i="12"/>
  <c r="D15" i="12"/>
  <c r="E13" i="12" l="1"/>
  <c r="E15" i="12"/>
  <c r="F15" i="12"/>
  <c r="F3" i="10"/>
  <c r="F9" i="10" s="1"/>
  <c r="F3" i="12"/>
  <c r="F9" i="12" s="1"/>
  <c r="F13" i="12" s="1"/>
</calcChain>
</file>

<file path=xl/comments1.xml><?xml version="1.0" encoding="utf-8"?>
<comments xmlns="http://schemas.openxmlformats.org/spreadsheetml/2006/main">
  <authors>
    <author>tapiopo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metsätilastot: laskettu 2016 ja 2015 teollisuuden ja valtion puutavaralajijakaumalla ja 2017 keskimääräisillä kantohinnoilla, alue Etelä-Savo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metsätilastot, Etelä-Savo, teollisuus ja valtio, 2015-2017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Brutto ja nettokantorahojen erotuksena
</t>
        </r>
      </text>
    </comment>
  </commentList>
</comments>
</file>

<file path=xl/comments2.xml><?xml version="1.0" encoding="utf-8"?>
<comments xmlns="http://schemas.openxmlformats.org/spreadsheetml/2006/main">
  <authors>
    <author>tapiopo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metsätilastot: laskettu 2016 ja 2015 teollisuuden ja valtion puutavaralajijakaumalla ja 2017 keskimääräisillä kantohinnoilla, alue Etelä-Savo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metsätilastot, Etelä-Savo, teollisuus ja valtio, 2015-2017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Brutto ja nettokantorahojen erotuksena
</t>
        </r>
      </text>
    </comment>
  </commentList>
</comments>
</file>

<file path=xl/comments3.xml><?xml version="1.0" encoding="utf-8"?>
<comments xmlns="http://schemas.openxmlformats.org/spreadsheetml/2006/main">
  <authors>
    <author>tapiopo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metsätilastot: laskettu 2015 teollisuuden ja valtion puutavaralajijakaumalla ja 2017 kantohinnoilla, alue Etelä-Suomi (Varsinaisuomi, Kanta-Häme, Usimaa, Satakunta)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metsätilastot, Satakunta, teollisuus ja valtio, 2015-2017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Brutto ja nettokantorahojen erotuksena
</t>
        </r>
      </text>
    </comment>
  </commentList>
</comments>
</file>

<file path=xl/comments4.xml><?xml version="1.0" encoding="utf-8"?>
<comments xmlns="http://schemas.openxmlformats.org/spreadsheetml/2006/main">
  <authors>
    <author>tapiopo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metsätilastot: laskettu 2016 ja 2015 teollisuuden ja valtion puutavaralajijakaumalla ja 2017 keskimääräisillä kantohinnoilla, alue Pohjois-Karjala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metsätilastot, Pohjois-Karjala, teollisuus ja valtio, 2015-2017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Brutto ja nettokantorahojen erotuksena
</t>
        </r>
      </text>
    </comment>
  </commentList>
</comments>
</file>

<file path=xl/comments5.xml><?xml version="1.0" encoding="utf-8"?>
<comments xmlns="http://schemas.openxmlformats.org/spreadsheetml/2006/main">
  <authors>
    <author>tapiopo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metsätilastot: laskettu 2016 ja 2015 teollisuuden ja valtion puutavaralajijakaumalla ja 2017 keskimääräisillä kantohinnoilla, alue Lappi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metsätilastot,Lappi, teollisuus ja valtio, 2015-2017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Brutto ja nettokantorahojen erotuksena
</t>
        </r>
      </text>
    </comment>
  </commentList>
</comments>
</file>

<file path=xl/comments6.xml><?xml version="1.0" encoding="utf-8"?>
<comments xmlns="http://schemas.openxmlformats.org/spreadsheetml/2006/main">
  <authors>
    <author>tapiopo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metsätilastot: laskettu 2016 ja 2015 teollisuuden ja valtion puutavaralajijakaumalla ja 2017 keskimääräisillä kantohinnoilla, alue Kanta-Häme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Luke metsätilastot, Kanta-Häme, teollisuus ja valtio, 2015-2017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tapiopo:</t>
        </r>
        <r>
          <rPr>
            <sz val="9"/>
            <color indexed="81"/>
            <rFont val="Tahoma"/>
            <family val="2"/>
          </rPr>
          <t xml:space="preserve">
Brutto ja nettokantorahojen erotuksena
</t>
        </r>
      </text>
    </comment>
  </commentList>
</comments>
</file>

<file path=xl/sharedStrings.xml><?xml version="1.0" encoding="utf-8"?>
<sst xmlns="http://schemas.openxmlformats.org/spreadsheetml/2006/main" count="192" uniqueCount="50">
  <si>
    <t>Puun myyntitulo (hakkuusuunnitteen ja alueittaisen pystymyyntihinnan perusteella arvioituna)</t>
  </si>
  <si>
    <t>€/m3</t>
  </si>
  <si>
    <t xml:space="preserve">Hakkuusuunnite m3/v </t>
  </si>
  <si>
    <t>Oppilaitoksen tulon menetys</t>
  </si>
  <si>
    <t>Nikkarila</t>
  </si>
  <si>
    <t>Etelä-Savon Koulutus Oy</t>
  </si>
  <si>
    <t>%</t>
  </si>
  <si>
    <t>Otava</t>
  </si>
  <si>
    <t>Yhteensä</t>
  </si>
  <si>
    <t xml:space="preserve"> </t>
  </si>
  <si>
    <t>Metsämaan pinta-ala, ha</t>
  </si>
  <si>
    <t>"Metsäkoulu"</t>
  </si>
  <si>
    <t xml:space="preserve">Metsänhoitokustannus </t>
  </si>
  <si>
    <t>Suunnitteen mukainen bruttokantoraha</t>
  </si>
  <si>
    <t xml:space="preserve">Vähennetään metsänhoitokustannus </t>
  </si>
  <si>
    <t>Nettokantoraha</t>
  </si>
  <si>
    <t>Keskimääräinen kantohinta 2017, Etelä-Savo</t>
  </si>
  <si>
    <t xml:space="preserve">Netto- ja bruttokantorahatulojen suhde </t>
  </si>
  <si>
    <t>€/v</t>
  </si>
  <si>
    <t>29.3.2018 MH/TP</t>
  </si>
  <si>
    <t>Länsirannikon koulutus Oy WinNova</t>
  </si>
  <si>
    <t>Puunmyyntitulojen kompensaatio</t>
  </si>
  <si>
    <t>Keskimääräinen kantohinta 2017 (Etelä-Suomi)</t>
  </si>
  <si>
    <t>Savonlinnan ammatti- ja aikuisopisto</t>
  </si>
  <si>
    <t>Kompensaatio OKM:n budjetin kautta yhteensä</t>
  </si>
  <si>
    <t>Ei sisällä hallintokustannuksia (mm. veroja)</t>
  </si>
  <si>
    <t>Pohjois-Karjalan koulutuskuntayhtymä</t>
  </si>
  <si>
    <t>Keskimääräinen kantohinta 2017, Pohjois-Karjala</t>
  </si>
  <si>
    <t>Rovaniemen koulutuskuntayhtymä</t>
  </si>
  <si>
    <t>Rovaniemi, Hirvas</t>
  </si>
  <si>
    <t>Rovaniemi, Ojanperä</t>
  </si>
  <si>
    <t>Kittilä</t>
  </si>
  <si>
    <t>Kemijärvi</t>
  </si>
  <si>
    <t>Keskimääräinen kantohinta 2017, Lappi</t>
  </si>
  <si>
    <t>Arvio käyttöoikeuskorvauksesta</t>
  </si>
  <si>
    <t>Koulutuksen järjestäjä</t>
  </si>
  <si>
    <t>Arvio käyttöoikeuskorvauksesta, €/v</t>
  </si>
  <si>
    <t>Kompensaatio yhteensä, €/v</t>
  </si>
  <si>
    <t>Oppilaitoksen tulon menetys (netto), €/v</t>
  </si>
  <si>
    <t>Yhdistelmä 2018 lopussa päättyvät</t>
  </si>
  <si>
    <t>Keskimääräinen kantohinta 2017, Kanta-Häme</t>
  </si>
  <si>
    <t>Evo</t>
  </si>
  <si>
    <t>Mustiala</t>
  </si>
  <si>
    <t>HAMK Oy</t>
  </si>
  <si>
    <t>Summa</t>
  </si>
  <si>
    <t>Kaikki koulutuksen järjestäjät yhteensä</t>
  </si>
  <si>
    <t>Ennakkoarvio, perustuu 2018 päättyvien "keskiarvoon"</t>
  </si>
  <si>
    <t>Opetuskäytöstä aiheutuvaan hakkuumäärän vähenemiseen perustuvan käyttöoikeuskorvauksen kompensaatio</t>
  </si>
  <si>
    <t>Ennakkoarvio opetuskäytöstä aiheutuvasta vähennyksestä suurimpaan kestävään hakkuumäärään ja nettokantorahatuloihin</t>
  </si>
  <si>
    <t>Nykyinen suunnite, m3/v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</si>
</sst>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color theme="10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9" fontId="0" fillId="0" borderId="0" xfId="2" applyFont="1"/>
    <xf numFmtId="9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3" fontId="4" fillId="2" borderId="0" xfId="0" applyNumberFormat="1" applyFont="1" applyFill="1"/>
    <xf numFmtId="3" fontId="0" fillId="2" borderId="0" xfId="0" applyNumberForma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6" fillId="2" borderId="0" xfId="0" applyFont="1" applyFill="1"/>
    <xf numFmtId="3" fontId="4" fillId="2" borderId="1" xfId="0" applyNumberFormat="1" applyFont="1" applyFill="1" applyBorder="1"/>
    <xf numFmtId="0" fontId="8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vertical="center"/>
    </xf>
    <xf numFmtId="164" fontId="0" fillId="0" borderId="0" xfId="1" applyNumberFormat="1" applyFont="1"/>
    <xf numFmtId="2" fontId="0" fillId="0" borderId="0" xfId="2" applyNumberFormat="1" applyFont="1"/>
    <xf numFmtId="165" fontId="0" fillId="0" borderId="0" xfId="2" applyNumberFormat="1" applyFon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4" fillId="3" borderId="0" xfId="0" applyFont="1" applyFill="1"/>
    <xf numFmtId="0" fontId="4" fillId="4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11" fillId="4" borderId="0" xfId="0" applyFont="1" applyFill="1"/>
    <xf numFmtId="0" fontId="11" fillId="0" borderId="0" xfId="0" applyFont="1" applyFill="1"/>
    <xf numFmtId="0" fontId="7" fillId="4" borderId="0" xfId="3" applyFont="1" applyFill="1" applyAlignment="1" applyProtection="1"/>
    <xf numFmtId="0" fontId="7" fillId="0" borderId="0" xfId="3" applyFont="1" applyFill="1" applyAlignment="1" applyProtection="1"/>
    <xf numFmtId="0" fontId="0" fillId="2" borderId="0" xfId="0" applyFill="1" applyAlignment="1">
      <alignment horizontal="right"/>
    </xf>
    <xf numFmtId="0" fontId="5" fillId="2" borderId="0" xfId="0" quotePrefix="1" applyFont="1" applyFill="1"/>
    <xf numFmtId="0" fontId="0" fillId="2" borderId="0" xfId="0" quotePrefix="1" applyFill="1"/>
    <xf numFmtId="3" fontId="0" fillId="2" borderId="0" xfId="0" quotePrefix="1" applyNumberFormat="1" applyFill="1"/>
    <xf numFmtId="3" fontId="0" fillId="2" borderId="0" xfId="0" quotePrefix="1" applyNumberFormat="1" applyFill="1" applyAlignment="1">
      <alignment horizontal="right"/>
    </xf>
    <xf numFmtId="166" fontId="4" fillId="2" borderId="0" xfId="0" applyNumberFormat="1" applyFont="1" applyFill="1"/>
    <xf numFmtId="0" fontId="0" fillId="2" borderId="0" xfId="0" quotePrefix="1" applyFill="1" applyAlignment="1">
      <alignment horizontal="right"/>
    </xf>
    <xf numFmtId="0" fontId="4" fillId="2" borderId="0" xfId="0" quotePrefix="1" applyFont="1" applyFill="1" applyAlignment="1">
      <alignment horizontal="right"/>
    </xf>
    <xf numFmtId="0" fontId="11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right"/>
    </xf>
    <xf numFmtId="3" fontId="11" fillId="2" borderId="0" xfId="0" quotePrefix="1" applyNumberFormat="1" applyFont="1" applyFill="1" applyAlignment="1">
      <alignment horizontal="right"/>
    </xf>
    <xf numFmtId="3" fontId="6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165" fontId="0" fillId="0" borderId="0" xfId="1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4">
    <cellStyle name="Hyperlinkki" xfId="3" builtinId="8"/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D5" sqref="D5"/>
    </sheetView>
  </sheetViews>
  <sheetFormatPr defaultRowHeight="15" x14ac:dyDescent="0.25"/>
  <cols>
    <col min="2" max="2" width="32.7109375" customWidth="1"/>
    <col min="3" max="3" width="22" customWidth="1"/>
    <col min="4" max="4" width="37" customWidth="1"/>
    <col min="5" max="5" width="33.7109375" customWidth="1"/>
    <col min="6" max="6" width="27.140625" customWidth="1"/>
  </cols>
  <sheetData>
    <row r="2" spans="2:6" x14ac:dyDescent="0.25">
      <c r="B2" s="34" t="s">
        <v>35</v>
      </c>
      <c r="C2" s="27" t="s">
        <v>49</v>
      </c>
      <c r="D2" s="27" t="s">
        <v>38</v>
      </c>
      <c r="E2" s="27" t="s">
        <v>36</v>
      </c>
      <c r="F2" s="27" t="s">
        <v>37</v>
      </c>
    </row>
    <row r="3" spans="2:6" x14ac:dyDescent="0.25">
      <c r="B3" t="str">
        <f>'Etelä-Savon Koulutus Oy'!B2</f>
        <v>Etelä-Savon Koulutus Oy</v>
      </c>
      <c r="C3" s="6">
        <f>'Etelä-Savon Koulutus Oy'!H7</f>
        <v>14670</v>
      </c>
      <c r="D3" s="6">
        <f>'Etelä-Savon Koulutus Oy'!H20</f>
        <v>401723.27999999997</v>
      </c>
      <c r="E3" s="6">
        <f>'Etelä-Savon Koulutus Oy'!H27</f>
        <v>40172.327999999994</v>
      </c>
      <c r="F3" s="6">
        <f>'Etelä-Savon Koulutus Oy'!H29</f>
        <v>441895.60799999995</v>
      </c>
    </row>
    <row r="4" spans="2:6" x14ac:dyDescent="0.25">
      <c r="B4" t="str">
        <f>'Savonlinna ammatti- ja aikuisop'!B2</f>
        <v>Savonlinnan ammatti- ja aikuisopisto</v>
      </c>
      <c r="C4" s="6">
        <f>'Savonlinna ammatti- ja aikuisop'!H7</f>
        <v>1813</v>
      </c>
      <c r="D4" s="6">
        <f>'Savonlinna ammatti- ja aikuisop'!H20</f>
        <v>49647.192000000003</v>
      </c>
      <c r="E4" s="6">
        <f>'Savonlinna ammatti- ja aikuisop'!H27</f>
        <v>4964.7192000000005</v>
      </c>
      <c r="F4" s="6">
        <f>'Savonlinna ammatti- ja aikuisop'!H29</f>
        <v>54611.911200000002</v>
      </c>
    </row>
    <row r="5" spans="2:6" x14ac:dyDescent="0.25">
      <c r="B5" t="str">
        <f>WinNova!B2</f>
        <v>Länsirannikon koulutus Oy WinNova</v>
      </c>
      <c r="C5" s="6">
        <f>WinNova!H7</f>
        <v>2536</v>
      </c>
      <c r="D5" s="6">
        <f>WinNova!H20</f>
        <v>59835.398399999998</v>
      </c>
      <c r="E5" s="6">
        <f>WinNova!H27</f>
        <v>5983.5398399999995</v>
      </c>
      <c r="F5" s="6">
        <f>WinNova!H29</f>
        <v>65818.938240000003</v>
      </c>
    </row>
    <row r="6" spans="2:6" x14ac:dyDescent="0.25">
      <c r="B6" t="str">
        <f>'Pohjois-Karjalan koulutuskuntay'!B2</f>
        <v>Pohjois-Karjalan koulutuskuntayhtymä</v>
      </c>
      <c r="C6" s="6">
        <f>'Pohjois-Karjalan koulutuskuntay'!H7</f>
        <v>2500</v>
      </c>
      <c r="D6" s="6">
        <f>'Pohjois-Karjalan koulutuskuntay'!H20</f>
        <v>50880</v>
      </c>
      <c r="E6" s="6">
        <f>'Pohjois-Karjalan koulutuskuntay'!H27</f>
        <v>5088</v>
      </c>
      <c r="F6" s="6">
        <f>'Pohjois-Karjalan koulutuskuntay'!H29</f>
        <v>55968</v>
      </c>
    </row>
    <row r="7" spans="2:6" x14ac:dyDescent="0.25">
      <c r="B7" t="str">
        <f>'Rovaniemen koulutuskuntayhtymä'!B2</f>
        <v>Rovaniemen koulutuskuntayhtymä</v>
      </c>
      <c r="C7" s="6">
        <f>'Rovaniemen koulutuskuntayhtymä'!H7</f>
        <v>9865</v>
      </c>
      <c r="D7" s="6">
        <f>'Rovaniemen koulutuskuntayhtymä'!H23</f>
        <v>187118.33350000004</v>
      </c>
      <c r="E7" s="6">
        <f>'Rovaniemen koulutuskuntayhtymä'!H30</f>
        <v>18711.833350000004</v>
      </c>
      <c r="F7" s="6">
        <f>'Rovaniemen koulutuskuntayhtymä'!H32</f>
        <v>205830.16685000004</v>
      </c>
    </row>
    <row r="8" spans="2:6" x14ac:dyDescent="0.25">
      <c r="C8" s="4"/>
      <c r="D8" s="4"/>
      <c r="E8" s="4"/>
      <c r="F8" s="4"/>
    </row>
    <row r="9" spans="2:6" x14ac:dyDescent="0.25">
      <c r="B9" s="34" t="s">
        <v>39</v>
      </c>
      <c r="C9" s="6">
        <f>C3+C4+C5+C6+C7</f>
        <v>31384</v>
      </c>
      <c r="D9" s="6">
        <f t="shared" ref="D9:F9" si="0">D3+D4+D5+D6+D7</f>
        <v>749204.20389999996</v>
      </c>
      <c r="E9" s="6">
        <f t="shared" si="0"/>
        <v>74920.420389999999</v>
      </c>
      <c r="F9" s="6">
        <f t="shared" si="0"/>
        <v>824124.62429000007</v>
      </c>
    </row>
    <row r="10" spans="2:6" x14ac:dyDescent="0.25">
      <c r="C10" s="4"/>
      <c r="D10" s="4"/>
      <c r="E10" s="4"/>
      <c r="F1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6"/>
  <sheetViews>
    <sheetView topLeftCell="A16" workbookViewId="0">
      <selection activeCell="C27" sqref="C27:F27"/>
    </sheetView>
  </sheetViews>
  <sheetFormatPr defaultRowHeight="15" x14ac:dyDescent="0.25"/>
  <cols>
    <col min="6" max="6" width="9.5703125" customWidth="1"/>
    <col min="8" max="8" width="13" customWidth="1"/>
  </cols>
  <sheetData>
    <row r="1" spans="2:11" x14ac:dyDescent="0.25">
      <c r="J1" t="s">
        <v>19</v>
      </c>
    </row>
    <row r="2" spans="2:11" x14ac:dyDescent="0.25">
      <c r="B2" s="34" t="s">
        <v>5</v>
      </c>
    </row>
    <row r="4" spans="2:11" x14ac:dyDescent="0.25">
      <c r="B4" s="34" t="s">
        <v>3</v>
      </c>
    </row>
    <row r="5" spans="2:11" x14ac:dyDescent="0.25">
      <c r="C5" t="s">
        <v>0</v>
      </c>
    </row>
    <row r="6" spans="2:11" x14ac:dyDescent="0.25">
      <c r="H6" t="s">
        <v>2</v>
      </c>
      <c r="J6" t="s">
        <v>10</v>
      </c>
    </row>
    <row r="7" spans="2:11" x14ac:dyDescent="0.25">
      <c r="D7" t="s">
        <v>8</v>
      </c>
      <c r="H7" s="5">
        <f>H8+H9+H10</f>
        <v>14670</v>
      </c>
      <c r="I7" t="s">
        <v>9</v>
      </c>
      <c r="J7">
        <f>J8+J9+J10</f>
        <v>2681</v>
      </c>
    </row>
    <row r="8" spans="2:11" x14ac:dyDescent="0.25">
      <c r="D8" t="s">
        <v>4</v>
      </c>
      <c r="H8" s="5">
        <v>9000</v>
      </c>
      <c r="J8">
        <v>1545</v>
      </c>
    </row>
    <row r="9" spans="2:11" x14ac:dyDescent="0.25">
      <c r="D9" t="s">
        <v>7</v>
      </c>
      <c r="H9" s="5">
        <v>4807</v>
      </c>
      <c r="J9">
        <v>897</v>
      </c>
    </row>
    <row r="10" spans="2:11" x14ac:dyDescent="0.25">
      <c r="D10" t="s">
        <v>11</v>
      </c>
      <c r="H10" s="5">
        <v>863</v>
      </c>
      <c r="J10">
        <v>239</v>
      </c>
    </row>
    <row r="11" spans="2:11" x14ac:dyDescent="0.25">
      <c r="H11" s="5"/>
    </row>
    <row r="12" spans="2:11" x14ac:dyDescent="0.25">
      <c r="D12" t="s">
        <v>16</v>
      </c>
      <c r="H12" s="29">
        <v>32.6</v>
      </c>
      <c r="I12" t="s">
        <v>1</v>
      </c>
    </row>
    <row r="13" spans="2:11" x14ac:dyDescent="0.25">
      <c r="D13" t="s">
        <v>13</v>
      </c>
      <c r="F13" s="4"/>
      <c r="H13" s="4">
        <f>H7*H12</f>
        <v>478242</v>
      </c>
      <c r="I13" t="s">
        <v>18</v>
      </c>
    </row>
    <row r="14" spans="2:11" x14ac:dyDescent="0.25">
      <c r="F14" s="4"/>
    </row>
    <row r="15" spans="2:11" x14ac:dyDescent="0.25">
      <c r="C15" t="s">
        <v>14</v>
      </c>
      <c r="F15" s="4"/>
      <c r="H15" s="1"/>
    </row>
    <row r="16" spans="2:11" ht="15.6" customHeight="1" x14ac:dyDescent="0.25">
      <c r="D16" s="59" t="s">
        <v>17</v>
      </c>
      <c r="E16" s="59"/>
      <c r="F16" s="59"/>
      <c r="G16" s="59"/>
      <c r="H16" s="30">
        <v>0.84</v>
      </c>
      <c r="K16" s="32"/>
    </row>
    <row r="17" spans="2:14" x14ac:dyDescent="0.25">
      <c r="D17" t="s">
        <v>12</v>
      </c>
      <c r="F17" s="4"/>
      <c r="H17" s="4">
        <f>H13*(1-H16)</f>
        <v>76518.720000000016</v>
      </c>
      <c r="I17" t="s">
        <v>18</v>
      </c>
    </row>
    <row r="18" spans="2:14" x14ac:dyDescent="0.25">
      <c r="D18" t="s">
        <v>25</v>
      </c>
      <c r="F18" s="4"/>
      <c r="H18" s="1"/>
    </row>
    <row r="19" spans="2:14" x14ac:dyDescent="0.25">
      <c r="F19" s="4"/>
      <c r="H19" s="1"/>
    </row>
    <row r="20" spans="2:14" x14ac:dyDescent="0.25">
      <c r="C20" t="s">
        <v>15</v>
      </c>
      <c r="F20" s="4"/>
      <c r="H20" s="4">
        <f>H13*H16</f>
        <v>401723.27999999997</v>
      </c>
      <c r="I20" t="s">
        <v>18</v>
      </c>
      <c r="N20" s="58"/>
    </row>
    <row r="21" spans="2:14" x14ac:dyDescent="0.25">
      <c r="F21" s="4"/>
      <c r="H21" s="1"/>
    </row>
    <row r="22" spans="2:14" x14ac:dyDescent="0.25">
      <c r="C22" t="s">
        <v>21</v>
      </c>
      <c r="F22" s="4"/>
      <c r="H22" s="31">
        <f>H20</f>
        <v>401723.27999999997</v>
      </c>
      <c r="I22" t="s">
        <v>18</v>
      </c>
    </row>
    <row r="23" spans="2:14" x14ac:dyDescent="0.25">
      <c r="F23" s="4"/>
      <c r="H23" s="1"/>
    </row>
    <row r="24" spans="2:14" x14ac:dyDescent="0.25">
      <c r="B24" s="34" t="s">
        <v>34</v>
      </c>
      <c r="F24" s="4"/>
      <c r="H24" s="1"/>
    </row>
    <row r="25" spans="2:14" ht="43.9" customHeight="1" x14ac:dyDescent="0.25">
      <c r="C25" s="60" t="s">
        <v>48</v>
      </c>
      <c r="D25" s="60"/>
      <c r="E25" s="60"/>
      <c r="F25" s="60"/>
      <c r="H25">
        <v>10</v>
      </c>
      <c r="I25" t="s">
        <v>6</v>
      </c>
    </row>
    <row r="26" spans="2:14" x14ac:dyDescent="0.25">
      <c r="F26" s="6"/>
      <c r="H26" s="2"/>
    </row>
    <row r="27" spans="2:14" ht="43.15" customHeight="1" x14ac:dyDescent="0.25">
      <c r="C27" s="59" t="s">
        <v>47</v>
      </c>
      <c r="D27" s="59"/>
      <c r="E27" s="59"/>
      <c r="F27" s="59"/>
      <c r="H27" s="4">
        <f>H25*(H22/100)</f>
        <v>40172.327999999994</v>
      </c>
      <c r="I27" t="s">
        <v>18</v>
      </c>
    </row>
    <row r="28" spans="2:14" x14ac:dyDescent="0.25">
      <c r="F28" s="6"/>
      <c r="H28" s="2"/>
    </row>
    <row r="29" spans="2:14" x14ac:dyDescent="0.25">
      <c r="B29" s="34" t="s">
        <v>24</v>
      </c>
      <c r="F29" s="6"/>
      <c r="H29" s="33">
        <f>H22+H27</f>
        <v>441895.60799999995</v>
      </c>
      <c r="I29" t="s">
        <v>18</v>
      </c>
    </row>
    <row r="30" spans="2:14" x14ac:dyDescent="0.25">
      <c r="F30" s="4"/>
    </row>
    <row r="31" spans="2:14" x14ac:dyDescent="0.25">
      <c r="F31" s="4"/>
    </row>
    <row r="32" spans="2:14" x14ac:dyDescent="0.25">
      <c r="F32" s="4"/>
    </row>
    <row r="33" spans="6:6" x14ac:dyDescent="0.25">
      <c r="F33" s="4"/>
    </row>
    <row r="34" spans="6:6" x14ac:dyDescent="0.25">
      <c r="F34" s="3"/>
    </row>
    <row r="35" spans="6:6" x14ac:dyDescent="0.25">
      <c r="F35" s="4"/>
    </row>
    <row r="36" spans="6:6" x14ac:dyDescent="0.25">
      <c r="F36" s="3"/>
    </row>
  </sheetData>
  <mergeCells count="3">
    <mergeCell ref="D16:G16"/>
    <mergeCell ref="C25:F25"/>
    <mergeCell ref="C27:F2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7"/>
  <sheetViews>
    <sheetView topLeftCell="A12" workbookViewId="0">
      <selection activeCell="C31" sqref="C31:S34"/>
    </sheetView>
  </sheetViews>
  <sheetFormatPr defaultRowHeight="15" x14ac:dyDescent="0.25"/>
  <cols>
    <col min="6" max="6" width="9.5703125" customWidth="1"/>
    <col min="8" max="8" width="13" customWidth="1"/>
  </cols>
  <sheetData>
    <row r="1" spans="2:11" x14ac:dyDescent="0.25">
      <c r="J1" t="s">
        <v>19</v>
      </c>
    </row>
    <row r="2" spans="2:11" x14ac:dyDescent="0.25">
      <c r="B2" s="34" t="s">
        <v>23</v>
      </c>
    </row>
    <row r="4" spans="2:11" x14ac:dyDescent="0.25">
      <c r="B4" s="34" t="s">
        <v>3</v>
      </c>
    </row>
    <row r="5" spans="2:11" x14ac:dyDescent="0.25">
      <c r="C5" t="s">
        <v>0</v>
      </c>
    </row>
    <row r="6" spans="2:11" x14ac:dyDescent="0.25">
      <c r="H6" t="s">
        <v>2</v>
      </c>
      <c r="J6" t="s">
        <v>10</v>
      </c>
    </row>
    <row r="7" spans="2:11" x14ac:dyDescent="0.25">
      <c r="D7" t="s">
        <v>8</v>
      </c>
      <c r="H7" s="5">
        <v>1813</v>
      </c>
      <c r="I7" t="s">
        <v>9</v>
      </c>
      <c r="J7">
        <v>170</v>
      </c>
    </row>
    <row r="8" spans="2:11" x14ac:dyDescent="0.25">
      <c r="H8" s="5"/>
    </row>
    <row r="9" spans="2:11" x14ac:dyDescent="0.25">
      <c r="H9" s="5"/>
      <c r="K9" s="32"/>
    </row>
    <row r="10" spans="2:11" x14ac:dyDescent="0.25">
      <c r="H10" s="5"/>
    </row>
    <row r="11" spans="2:11" x14ac:dyDescent="0.25">
      <c r="H11" s="5"/>
    </row>
    <row r="12" spans="2:11" x14ac:dyDescent="0.25">
      <c r="D12" t="s">
        <v>16</v>
      </c>
      <c r="H12" s="29">
        <v>32.6</v>
      </c>
      <c r="I12" t="s">
        <v>1</v>
      </c>
    </row>
    <row r="13" spans="2:11" x14ac:dyDescent="0.25">
      <c r="D13" t="s">
        <v>13</v>
      </c>
      <c r="F13" s="4"/>
      <c r="H13" s="4">
        <f>H7*H12</f>
        <v>59103.8</v>
      </c>
      <c r="I13" t="s">
        <v>18</v>
      </c>
    </row>
    <row r="14" spans="2:11" x14ac:dyDescent="0.25">
      <c r="F14" s="4"/>
    </row>
    <row r="15" spans="2:11" x14ac:dyDescent="0.25">
      <c r="C15" t="s">
        <v>14</v>
      </c>
      <c r="F15" s="4"/>
      <c r="H15" s="1"/>
    </row>
    <row r="16" spans="2:11" ht="15.6" customHeight="1" x14ac:dyDescent="0.25">
      <c r="D16" s="59" t="s">
        <v>17</v>
      </c>
      <c r="E16" s="59"/>
      <c r="F16" s="59"/>
      <c r="G16" s="59"/>
      <c r="H16" s="30">
        <v>0.84</v>
      </c>
      <c r="K16" s="32"/>
    </row>
    <row r="17" spans="2:9" x14ac:dyDescent="0.25">
      <c r="D17" t="s">
        <v>12</v>
      </c>
      <c r="F17" s="4"/>
      <c r="H17" s="4">
        <f>H13*(1-H16)</f>
        <v>9456.608000000002</v>
      </c>
      <c r="I17" t="s">
        <v>18</v>
      </c>
    </row>
    <row r="18" spans="2:9" x14ac:dyDescent="0.25">
      <c r="D18" t="s">
        <v>25</v>
      </c>
      <c r="F18" s="4"/>
      <c r="H18" s="1"/>
    </row>
    <row r="19" spans="2:9" x14ac:dyDescent="0.25">
      <c r="F19" s="4"/>
      <c r="H19" s="1"/>
    </row>
    <row r="20" spans="2:9" x14ac:dyDescent="0.25">
      <c r="C20" t="s">
        <v>15</v>
      </c>
      <c r="F20" s="4"/>
      <c r="H20" s="4">
        <f>H13*H16</f>
        <v>49647.192000000003</v>
      </c>
      <c r="I20" t="s">
        <v>18</v>
      </c>
    </row>
    <row r="21" spans="2:9" x14ac:dyDescent="0.25">
      <c r="F21" s="4"/>
      <c r="H21" s="1"/>
    </row>
    <row r="22" spans="2:9" x14ac:dyDescent="0.25">
      <c r="C22" t="s">
        <v>21</v>
      </c>
      <c r="F22" s="4"/>
      <c r="H22" s="31">
        <f>H20</f>
        <v>49647.192000000003</v>
      </c>
      <c r="I22" t="s">
        <v>18</v>
      </c>
    </row>
    <row r="23" spans="2:9" x14ac:dyDescent="0.25">
      <c r="F23" s="4"/>
      <c r="H23" s="1"/>
    </row>
    <row r="24" spans="2:9" x14ac:dyDescent="0.25">
      <c r="B24" s="34" t="s">
        <v>34</v>
      </c>
      <c r="F24" s="4"/>
      <c r="H24" s="1"/>
    </row>
    <row r="25" spans="2:9" ht="43.9" customHeight="1" x14ac:dyDescent="0.25">
      <c r="C25" s="60" t="s">
        <v>48</v>
      </c>
      <c r="D25" s="60"/>
      <c r="E25" s="60"/>
      <c r="F25" s="60"/>
      <c r="H25">
        <v>10</v>
      </c>
      <c r="I25" t="s">
        <v>6</v>
      </c>
    </row>
    <row r="26" spans="2:9" x14ac:dyDescent="0.25">
      <c r="F26" s="6"/>
      <c r="H26" s="2"/>
    </row>
    <row r="27" spans="2:9" ht="48" customHeight="1" x14ac:dyDescent="0.25">
      <c r="C27" s="59" t="s">
        <v>47</v>
      </c>
      <c r="D27" s="59"/>
      <c r="E27" s="59"/>
      <c r="F27" s="59"/>
      <c r="H27" s="4">
        <f>H25*(H22/100)</f>
        <v>4964.7192000000005</v>
      </c>
      <c r="I27" t="s">
        <v>18</v>
      </c>
    </row>
    <row r="28" spans="2:9" x14ac:dyDescent="0.25">
      <c r="F28" s="6"/>
      <c r="H28" s="2"/>
    </row>
    <row r="29" spans="2:9" x14ac:dyDescent="0.25">
      <c r="B29" s="34" t="s">
        <v>24</v>
      </c>
      <c r="F29" s="6"/>
      <c r="H29" s="33">
        <f>H22+H27</f>
        <v>54611.911200000002</v>
      </c>
      <c r="I29" t="s">
        <v>18</v>
      </c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3"/>
    </row>
    <row r="35" spans="6:6" x14ac:dyDescent="0.25">
      <c r="F35" s="4"/>
    </row>
    <row r="36" spans="6:6" x14ac:dyDescent="0.25">
      <c r="F36" s="3"/>
    </row>
    <row r="37" spans="6:6" x14ac:dyDescent="0.25">
      <c r="F37" s="3"/>
    </row>
  </sheetData>
  <mergeCells count="3">
    <mergeCell ref="D16:G16"/>
    <mergeCell ref="C25:F25"/>
    <mergeCell ref="C27:F2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00"/>
  <sheetViews>
    <sheetView topLeftCell="A13" workbookViewId="0">
      <selection activeCell="C25" sqref="C25:F27"/>
    </sheetView>
  </sheetViews>
  <sheetFormatPr defaultRowHeight="15" x14ac:dyDescent="0.25"/>
  <cols>
    <col min="6" max="6" width="9.5703125" customWidth="1"/>
    <col min="8" max="8" width="13" customWidth="1"/>
  </cols>
  <sheetData>
    <row r="1" spans="2:11" x14ac:dyDescent="0.25">
      <c r="J1" t="s">
        <v>19</v>
      </c>
    </row>
    <row r="2" spans="2:11" x14ac:dyDescent="0.25">
      <c r="B2" s="34" t="s">
        <v>20</v>
      </c>
    </row>
    <row r="4" spans="2:11" x14ac:dyDescent="0.25">
      <c r="B4" s="34" t="s">
        <v>3</v>
      </c>
    </row>
    <row r="5" spans="2:11" x14ac:dyDescent="0.25">
      <c r="C5" t="s">
        <v>0</v>
      </c>
    </row>
    <row r="6" spans="2:11" x14ac:dyDescent="0.25">
      <c r="H6" t="s">
        <v>2</v>
      </c>
      <c r="J6" t="s">
        <v>10</v>
      </c>
    </row>
    <row r="7" spans="2:11" x14ac:dyDescent="0.25">
      <c r="D7" t="s">
        <v>8</v>
      </c>
      <c r="H7" s="5">
        <v>2536</v>
      </c>
      <c r="I7" t="s">
        <v>9</v>
      </c>
      <c r="J7">
        <v>695</v>
      </c>
    </row>
    <row r="8" spans="2:11" x14ac:dyDescent="0.25">
      <c r="H8" s="5"/>
    </row>
    <row r="9" spans="2:11" x14ac:dyDescent="0.25">
      <c r="H9" s="5"/>
    </row>
    <row r="10" spans="2:11" x14ac:dyDescent="0.25">
      <c r="H10" s="5"/>
    </row>
    <row r="11" spans="2:11" x14ac:dyDescent="0.25">
      <c r="H11" s="5"/>
    </row>
    <row r="12" spans="2:11" x14ac:dyDescent="0.25">
      <c r="D12" t="s">
        <v>22</v>
      </c>
      <c r="H12" s="29">
        <v>32.770000000000003</v>
      </c>
      <c r="I12" t="s">
        <v>1</v>
      </c>
    </row>
    <row r="13" spans="2:11" x14ac:dyDescent="0.25">
      <c r="D13" t="s">
        <v>13</v>
      </c>
      <c r="F13" s="4"/>
      <c r="H13" s="4">
        <f>H7*H12</f>
        <v>83104.72</v>
      </c>
      <c r="I13" t="s">
        <v>18</v>
      </c>
    </row>
    <row r="14" spans="2:11" x14ac:dyDescent="0.25">
      <c r="F14" s="4"/>
    </row>
    <row r="15" spans="2:11" x14ac:dyDescent="0.25">
      <c r="C15" t="s">
        <v>14</v>
      </c>
      <c r="F15" s="4"/>
      <c r="H15" s="1"/>
    </row>
    <row r="16" spans="2:11" ht="15.6" customHeight="1" x14ac:dyDescent="0.25">
      <c r="D16" s="59" t="s">
        <v>17</v>
      </c>
      <c r="E16" s="59"/>
      <c r="F16" s="59"/>
      <c r="G16" s="59"/>
      <c r="H16" s="30">
        <v>0.72</v>
      </c>
      <c r="K16" s="32"/>
    </row>
    <row r="17" spans="2:9" x14ac:dyDescent="0.25">
      <c r="D17" t="s">
        <v>12</v>
      </c>
      <c r="F17" s="4"/>
      <c r="H17" s="4">
        <f>H13*(1-H16)</f>
        <v>23269.321600000003</v>
      </c>
      <c r="I17" t="s">
        <v>18</v>
      </c>
    </row>
    <row r="18" spans="2:9" x14ac:dyDescent="0.25">
      <c r="D18" t="s">
        <v>25</v>
      </c>
      <c r="F18" s="4"/>
      <c r="H18" s="1"/>
    </row>
    <row r="19" spans="2:9" x14ac:dyDescent="0.25">
      <c r="F19" s="4"/>
      <c r="H19" s="1"/>
    </row>
    <row r="20" spans="2:9" x14ac:dyDescent="0.25">
      <c r="C20" t="s">
        <v>15</v>
      </c>
      <c r="F20" s="4"/>
      <c r="H20" s="4">
        <f>H13*H16</f>
        <v>59835.398399999998</v>
      </c>
      <c r="I20" t="s">
        <v>18</v>
      </c>
    </row>
    <row r="21" spans="2:9" x14ac:dyDescent="0.25">
      <c r="F21" s="4"/>
      <c r="H21" s="1"/>
    </row>
    <row r="22" spans="2:9" x14ac:dyDescent="0.25">
      <c r="C22" t="s">
        <v>21</v>
      </c>
      <c r="F22" s="4"/>
      <c r="H22" s="31">
        <f>H20</f>
        <v>59835.398399999998</v>
      </c>
      <c r="I22" t="s">
        <v>18</v>
      </c>
    </row>
    <row r="23" spans="2:9" x14ac:dyDescent="0.25">
      <c r="F23" s="4"/>
      <c r="H23" s="1"/>
    </row>
    <row r="24" spans="2:9" x14ac:dyDescent="0.25">
      <c r="B24" s="34" t="s">
        <v>34</v>
      </c>
      <c r="F24" s="4"/>
      <c r="H24" s="1"/>
    </row>
    <row r="25" spans="2:9" ht="43.9" customHeight="1" x14ac:dyDescent="0.25">
      <c r="C25" s="60" t="s">
        <v>48</v>
      </c>
      <c r="D25" s="60"/>
      <c r="E25" s="60"/>
      <c r="F25" s="60"/>
      <c r="H25">
        <v>10</v>
      </c>
      <c r="I25" t="s">
        <v>6</v>
      </c>
    </row>
    <row r="26" spans="2:9" x14ac:dyDescent="0.25">
      <c r="F26" s="6"/>
      <c r="H26" s="2"/>
    </row>
    <row r="27" spans="2:9" ht="48.6" customHeight="1" x14ac:dyDescent="0.25">
      <c r="C27" s="59" t="s">
        <v>47</v>
      </c>
      <c r="D27" s="59"/>
      <c r="E27" s="59"/>
      <c r="F27" s="59"/>
      <c r="H27" s="4">
        <f>H25*(H22/100)</f>
        <v>5983.5398399999995</v>
      </c>
      <c r="I27" t="s">
        <v>18</v>
      </c>
    </row>
    <row r="28" spans="2:9" x14ac:dyDescent="0.25">
      <c r="F28" s="6"/>
      <c r="H28" s="2"/>
    </row>
    <row r="29" spans="2:9" x14ac:dyDescent="0.25">
      <c r="B29" s="34" t="s">
        <v>24</v>
      </c>
      <c r="F29" s="6"/>
      <c r="H29" s="33">
        <f>H22+H27</f>
        <v>65818.938240000003</v>
      </c>
      <c r="I29" t="s">
        <v>18</v>
      </c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3"/>
    </row>
    <row r="35" spans="6:6" x14ac:dyDescent="0.25">
      <c r="F35" s="4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</sheetData>
  <mergeCells count="3">
    <mergeCell ref="D16:G16"/>
    <mergeCell ref="C25:F25"/>
    <mergeCell ref="C27:F2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7"/>
  <sheetViews>
    <sheetView topLeftCell="A13" workbookViewId="0">
      <selection activeCell="I36" sqref="I36"/>
    </sheetView>
  </sheetViews>
  <sheetFormatPr defaultRowHeight="15" x14ac:dyDescent="0.25"/>
  <cols>
    <col min="6" max="6" width="9.5703125" customWidth="1"/>
    <col min="8" max="8" width="13" customWidth="1"/>
  </cols>
  <sheetData>
    <row r="1" spans="2:11" x14ac:dyDescent="0.25">
      <c r="J1" t="s">
        <v>19</v>
      </c>
    </row>
    <row r="2" spans="2:11" x14ac:dyDescent="0.25">
      <c r="B2" s="35" t="s">
        <v>26</v>
      </c>
    </row>
    <row r="4" spans="2:11" x14ac:dyDescent="0.25">
      <c r="B4" s="34" t="s">
        <v>3</v>
      </c>
    </row>
    <row r="5" spans="2:11" x14ac:dyDescent="0.25">
      <c r="C5" t="s">
        <v>0</v>
      </c>
    </row>
    <row r="6" spans="2:11" x14ac:dyDescent="0.25">
      <c r="H6" t="s">
        <v>2</v>
      </c>
      <c r="J6" t="s">
        <v>10</v>
      </c>
    </row>
    <row r="7" spans="2:11" x14ac:dyDescent="0.25">
      <c r="D7" t="s">
        <v>8</v>
      </c>
      <c r="H7" s="5">
        <v>2500</v>
      </c>
      <c r="I7" t="s">
        <v>9</v>
      </c>
      <c r="J7">
        <v>1399</v>
      </c>
    </row>
    <row r="8" spans="2:11" x14ac:dyDescent="0.25">
      <c r="H8" s="5"/>
    </row>
    <row r="9" spans="2:11" x14ac:dyDescent="0.25">
      <c r="H9" s="5"/>
      <c r="K9" s="32"/>
    </row>
    <row r="10" spans="2:11" x14ac:dyDescent="0.25">
      <c r="H10" s="5"/>
    </row>
    <row r="11" spans="2:11" x14ac:dyDescent="0.25">
      <c r="H11" s="5"/>
    </row>
    <row r="12" spans="2:11" x14ac:dyDescent="0.25">
      <c r="D12" t="s">
        <v>27</v>
      </c>
      <c r="H12" s="29">
        <v>25.44</v>
      </c>
      <c r="I12" t="s">
        <v>1</v>
      </c>
    </row>
    <row r="13" spans="2:11" x14ac:dyDescent="0.25">
      <c r="D13" t="s">
        <v>13</v>
      </c>
      <c r="F13" s="4"/>
      <c r="H13" s="4">
        <f>H7*H12</f>
        <v>63600</v>
      </c>
      <c r="I13" t="s">
        <v>18</v>
      </c>
    </row>
    <row r="14" spans="2:11" x14ac:dyDescent="0.25">
      <c r="F14" s="4"/>
    </row>
    <row r="15" spans="2:11" x14ac:dyDescent="0.25">
      <c r="C15" t="s">
        <v>14</v>
      </c>
      <c r="F15" s="4"/>
      <c r="H15" s="1"/>
    </row>
    <row r="16" spans="2:11" ht="15.6" customHeight="1" x14ac:dyDescent="0.25">
      <c r="D16" s="59" t="s">
        <v>17</v>
      </c>
      <c r="E16" s="59"/>
      <c r="F16" s="59"/>
      <c r="G16" s="59"/>
      <c r="H16" s="30">
        <v>0.8</v>
      </c>
      <c r="K16" s="32"/>
    </row>
    <row r="17" spans="2:9" x14ac:dyDescent="0.25">
      <c r="D17" t="s">
        <v>12</v>
      </c>
      <c r="F17" s="4"/>
      <c r="H17" s="4">
        <f>H13*(1-H16)</f>
        <v>12719.999999999996</v>
      </c>
      <c r="I17" t="s">
        <v>18</v>
      </c>
    </row>
    <row r="18" spans="2:9" x14ac:dyDescent="0.25">
      <c r="D18" t="s">
        <v>25</v>
      </c>
      <c r="F18" s="4"/>
      <c r="H18" s="1"/>
    </row>
    <row r="19" spans="2:9" x14ac:dyDescent="0.25">
      <c r="F19" s="4"/>
      <c r="H19" s="1"/>
    </row>
    <row r="20" spans="2:9" x14ac:dyDescent="0.25">
      <c r="C20" t="s">
        <v>15</v>
      </c>
      <c r="F20" s="4"/>
      <c r="H20" s="4">
        <f>H13*H16</f>
        <v>50880</v>
      </c>
      <c r="I20" t="s">
        <v>18</v>
      </c>
    </row>
    <row r="21" spans="2:9" x14ac:dyDescent="0.25">
      <c r="F21" s="4"/>
      <c r="H21" s="1"/>
    </row>
    <row r="22" spans="2:9" x14ac:dyDescent="0.25">
      <c r="C22" t="s">
        <v>21</v>
      </c>
      <c r="F22" s="4"/>
      <c r="H22" s="31">
        <f>H20</f>
        <v>50880</v>
      </c>
      <c r="I22" t="s">
        <v>18</v>
      </c>
    </row>
    <row r="23" spans="2:9" x14ac:dyDescent="0.25">
      <c r="F23" s="4"/>
      <c r="H23" s="1"/>
    </row>
    <row r="24" spans="2:9" x14ac:dyDescent="0.25">
      <c r="B24" s="34" t="s">
        <v>34</v>
      </c>
      <c r="F24" s="4"/>
      <c r="H24" s="1"/>
    </row>
    <row r="25" spans="2:9" ht="43.9" customHeight="1" x14ac:dyDescent="0.25">
      <c r="C25" s="60" t="s">
        <v>48</v>
      </c>
      <c r="D25" s="60"/>
      <c r="E25" s="60"/>
      <c r="F25" s="60"/>
      <c r="H25">
        <v>10</v>
      </c>
      <c r="I25" t="s">
        <v>6</v>
      </c>
    </row>
    <row r="26" spans="2:9" x14ac:dyDescent="0.25">
      <c r="F26" s="6"/>
      <c r="H26" s="2"/>
    </row>
    <row r="27" spans="2:9" ht="42.6" customHeight="1" x14ac:dyDescent="0.25">
      <c r="C27" s="59" t="s">
        <v>47</v>
      </c>
      <c r="D27" s="59"/>
      <c r="E27" s="59"/>
      <c r="F27" s="59"/>
      <c r="H27" s="4">
        <f>H25*(H22/100)</f>
        <v>5088</v>
      </c>
      <c r="I27" t="s">
        <v>18</v>
      </c>
    </row>
    <row r="28" spans="2:9" x14ac:dyDescent="0.25">
      <c r="F28" s="6"/>
      <c r="H28" s="2"/>
    </row>
    <row r="29" spans="2:9" x14ac:dyDescent="0.25">
      <c r="B29" s="34" t="s">
        <v>24</v>
      </c>
      <c r="F29" s="6"/>
      <c r="H29" s="33">
        <f>H22+H27</f>
        <v>55968</v>
      </c>
      <c r="I29" t="s">
        <v>18</v>
      </c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3"/>
    </row>
    <row r="35" spans="6:6" x14ac:dyDescent="0.25">
      <c r="F35" s="4"/>
    </row>
    <row r="36" spans="6:6" x14ac:dyDescent="0.25">
      <c r="F36" s="3"/>
    </row>
    <row r="37" spans="6:6" x14ac:dyDescent="0.25">
      <c r="F37" s="3"/>
    </row>
  </sheetData>
  <mergeCells count="3">
    <mergeCell ref="D16:G16"/>
    <mergeCell ref="C25:F25"/>
    <mergeCell ref="C27:F2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53"/>
  <sheetViews>
    <sheetView topLeftCell="A20" workbookViewId="0">
      <selection activeCell="C28" sqref="C28:F30"/>
    </sheetView>
  </sheetViews>
  <sheetFormatPr defaultRowHeight="15" x14ac:dyDescent="0.25"/>
  <cols>
    <col min="8" max="8" width="10.28515625" customWidth="1"/>
    <col min="15" max="15" width="8.85546875" customWidth="1"/>
  </cols>
  <sheetData>
    <row r="1" spans="2:10" x14ac:dyDescent="0.25">
      <c r="J1" t="s">
        <v>19</v>
      </c>
    </row>
    <row r="2" spans="2:10" x14ac:dyDescent="0.25">
      <c r="B2" s="34" t="s">
        <v>28</v>
      </c>
    </row>
    <row r="4" spans="2:10" x14ac:dyDescent="0.25">
      <c r="B4" s="34" t="s">
        <v>3</v>
      </c>
    </row>
    <row r="5" spans="2:10" x14ac:dyDescent="0.25">
      <c r="C5" t="s">
        <v>0</v>
      </c>
    </row>
    <row r="6" spans="2:10" x14ac:dyDescent="0.25">
      <c r="H6" t="s">
        <v>2</v>
      </c>
      <c r="J6" t="s">
        <v>10</v>
      </c>
    </row>
    <row r="7" spans="2:10" x14ac:dyDescent="0.25">
      <c r="D7" t="s">
        <v>8</v>
      </c>
      <c r="H7" s="5">
        <f>H8+H9+H10+H11+H12</f>
        <v>9865</v>
      </c>
      <c r="I7" t="s">
        <v>9</v>
      </c>
      <c r="J7">
        <f>J8+J9+J10+J11+J12</f>
        <v>4419</v>
      </c>
    </row>
    <row r="8" spans="2:10" x14ac:dyDescent="0.25">
      <c r="D8" t="s">
        <v>29</v>
      </c>
      <c r="H8" s="5">
        <v>6000</v>
      </c>
      <c r="J8">
        <v>2410</v>
      </c>
    </row>
    <row r="9" spans="2:10" x14ac:dyDescent="0.25">
      <c r="D9" t="s">
        <v>30</v>
      </c>
      <c r="H9" s="5">
        <v>900</v>
      </c>
      <c r="J9">
        <v>452</v>
      </c>
    </row>
    <row r="10" spans="2:10" x14ac:dyDescent="0.25">
      <c r="D10" t="s">
        <v>31</v>
      </c>
      <c r="H10" s="5">
        <v>1270</v>
      </c>
      <c r="J10">
        <v>702</v>
      </c>
    </row>
    <row r="11" spans="2:10" x14ac:dyDescent="0.25">
      <c r="D11" t="s">
        <v>32</v>
      </c>
      <c r="H11" s="5">
        <v>340</v>
      </c>
      <c r="J11">
        <v>200</v>
      </c>
    </row>
    <row r="12" spans="2:10" x14ac:dyDescent="0.25">
      <c r="H12" s="5">
        <v>1355</v>
      </c>
      <c r="J12">
        <v>655</v>
      </c>
    </row>
    <row r="13" spans="2:10" x14ac:dyDescent="0.25">
      <c r="H13" s="5"/>
    </row>
    <row r="14" spans="2:10" x14ac:dyDescent="0.25">
      <c r="H14" s="5"/>
    </row>
    <row r="15" spans="2:10" x14ac:dyDescent="0.25">
      <c r="D15" t="s">
        <v>33</v>
      </c>
      <c r="H15" s="29">
        <v>24.01</v>
      </c>
      <c r="I15" t="s">
        <v>1</v>
      </c>
    </row>
    <row r="16" spans="2:10" x14ac:dyDescent="0.25">
      <c r="D16" t="s">
        <v>13</v>
      </c>
      <c r="F16" s="4"/>
      <c r="H16" s="4">
        <f>H7*H15</f>
        <v>236858.65000000002</v>
      </c>
      <c r="I16" t="s">
        <v>18</v>
      </c>
    </row>
    <row r="17" spans="2:11" x14ac:dyDescent="0.25">
      <c r="F17" s="4"/>
    </row>
    <row r="18" spans="2:11" x14ac:dyDescent="0.25">
      <c r="C18" t="s">
        <v>14</v>
      </c>
      <c r="F18" s="4"/>
      <c r="H18" s="1"/>
    </row>
    <row r="19" spans="2:11" ht="15.6" customHeight="1" x14ac:dyDescent="0.25">
      <c r="D19" s="59" t="s">
        <v>17</v>
      </c>
      <c r="E19" s="59"/>
      <c r="F19" s="59"/>
      <c r="G19" s="59"/>
      <c r="H19" s="30">
        <v>0.79</v>
      </c>
      <c r="K19" s="32"/>
    </row>
    <row r="20" spans="2:11" x14ac:dyDescent="0.25">
      <c r="D20" t="s">
        <v>12</v>
      </c>
      <c r="F20" s="4"/>
      <c r="H20" s="4">
        <f>H16*(1-H19)</f>
        <v>49740.316499999994</v>
      </c>
      <c r="I20" t="s">
        <v>18</v>
      </c>
    </row>
    <row r="21" spans="2:11" x14ac:dyDescent="0.25">
      <c r="D21" t="s">
        <v>25</v>
      </c>
      <c r="F21" s="4"/>
      <c r="H21" s="1"/>
    </row>
    <row r="22" spans="2:11" x14ac:dyDescent="0.25">
      <c r="F22" s="4"/>
      <c r="H22" s="1"/>
    </row>
    <row r="23" spans="2:11" x14ac:dyDescent="0.25">
      <c r="C23" t="s">
        <v>15</v>
      </c>
      <c r="F23" s="4"/>
      <c r="H23" s="4">
        <f>H16*H19</f>
        <v>187118.33350000004</v>
      </c>
      <c r="I23" t="s">
        <v>18</v>
      </c>
    </row>
    <row r="24" spans="2:11" x14ac:dyDescent="0.25">
      <c r="F24" s="4"/>
      <c r="H24" s="1"/>
    </row>
    <row r="25" spans="2:11" x14ac:dyDescent="0.25">
      <c r="C25" t="s">
        <v>21</v>
      </c>
      <c r="F25" s="4"/>
      <c r="H25" s="31">
        <f>H23</f>
        <v>187118.33350000004</v>
      </c>
      <c r="I25" t="s">
        <v>18</v>
      </c>
    </row>
    <row r="26" spans="2:11" x14ac:dyDescent="0.25">
      <c r="F26" s="4"/>
      <c r="H26" s="1"/>
    </row>
    <row r="27" spans="2:11" x14ac:dyDescent="0.25">
      <c r="B27" s="34" t="s">
        <v>34</v>
      </c>
      <c r="F27" s="4"/>
      <c r="H27" s="1"/>
    </row>
    <row r="28" spans="2:11" ht="43.9" customHeight="1" x14ac:dyDescent="0.25">
      <c r="C28" s="60" t="s">
        <v>48</v>
      </c>
      <c r="D28" s="60"/>
      <c r="E28" s="60"/>
      <c r="F28" s="60"/>
      <c r="H28">
        <v>10</v>
      </c>
      <c r="I28" t="s">
        <v>6</v>
      </c>
    </row>
    <row r="29" spans="2:11" x14ac:dyDescent="0.25">
      <c r="F29" s="6"/>
      <c r="H29" s="2"/>
    </row>
    <row r="30" spans="2:11" ht="45" customHeight="1" x14ac:dyDescent="0.25">
      <c r="C30" s="59" t="s">
        <v>47</v>
      </c>
      <c r="D30" s="59"/>
      <c r="E30" s="59"/>
      <c r="F30" s="59"/>
      <c r="H30" s="4">
        <f>H28*(H25/100)</f>
        <v>18711.833350000004</v>
      </c>
      <c r="I30" t="s">
        <v>18</v>
      </c>
    </row>
    <row r="31" spans="2:11" x14ac:dyDescent="0.25">
      <c r="F31" s="6"/>
      <c r="H31" s="2"/>
    </row>
    <row r="32" spans="2:11" x14ac:dyDescent="0.25">
      <c r="B32" s="34" t="s">
        <v>24</v>
      </c>
      <c r="F32" s="6"/>
      <c r="H32" s="33">
        <f>H25+H30</f>
        <v>205830.16685000004</v>
      </c>
      <c r="I32" t="s">
        <v>18</v>
      </c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3"/>
    </row>
    <row r="113" spans="1:29" s="20" customFormat="1" x14ac:dyDescent="0.25">
      <c r="A113" s="36"/>
      <c r="B113" s="37"/>
      <c r="E113" s="21"/>
      <c r="H113" s="38"/>
      <c r="K113" s="22"/>
      <c r="L113" s="22"/>
      <c r="M113" s="22"/>
      <c r="N113" s="22"/>
      <c r="O113" s="22"/>
      <c r="P113" s="22"/>
      <c r="X113" s="23"/>
      <c r="Y113" s="21"/>
      <c r="Z113" s="24"/>
      <c r="AA113" s="21"/>
      <c r="AB113" s="25"/>
      <c r="AC113" s="26"/>
    </row>
    <row r="114" spans="1:29" s="20" customFormat="1" x14ac:dyDescent="0.25">
      <c r="A114" s="39"/>
      <c r="B114" s="40"/>
      <c r="E114" s="21"/>
      <c r="H114" s="38"/>
      <c r="K114" s="22"/>
      <c r="L114" s="22"/>
      <c r="M114" s="22"/>
      <c r="N114" s="22"/>
      <c r="O114" s="22"/>
      <c r="P114" s="22"/>
      <c r="X114" s="23"/>
      <c r="Y114" s="21"/>
      <c r="Z114" s="24"/>
      <c r="AA114" s="21"/>
      <c r="AB114" s="25"/>
      <c r="AC114" s="26"/>
    </row>
    <row r="115" spans="1:29" s="20" customFormat="1" x14ac:dyDescent="0.25">
      <c r="A115" s="41"/>
      <c r="B115" s="42"/>
      <c r="E115" s="21"/>
      <c r="H115" s="38"/>
      <c r="K115" s="22"/>
      <c r="L115" s="22"/>
      <c r="M115" s="22"/>
      <c r="N115" s="22"/>
      <c r="O115" s="22"/>
      <c r="P115" s="22"/>
      <c r="X115" s="23"/>
      <c r="Y115" s="21"/>
      <c r="Z115" s="24"/>
      <c r="AA115" s="21"/>
      <c r="AB115" s="25"/>
      <c r="AC115" s="26"/>
    </row>
    <row r="116" spans="1:29" s="20" customFormat="1" x14ac:dyDescent="0.25">
      <c r="A116" s="41"/>
      <c r="B116" s="42"/>
      <c r="E116" s="21"/>
      <c r="H116" s="38"/>
      <c r="K116" s="22"/>
      <c r="L116" s="22"/>
      <c r="M116" s="22"/>
      <c r="N116" s="22"/>
      <c r="O116" s="22"/>
      <c r="P116" s="22"/>
      <c r="X116" s="23"/>
      <c r="Y116" s="21"/>
      <c r="Z116" s="24"/>
      <c r="AA116" s="21"/>
      <c r="AB116" s="25"/>
      <c r="AC116" s="26"/>
    </row>
    <row r="117" spans="1:29" s="20" customFormat="1" x14ac:dyDescent="0.25">
      <c r="A117" s="8"/>
      <c r="B117" s="8"/>
      <c r="C117" s="9"/>
      <c r="D117" s="9"/>
      <c r="E117" s="10"/>
      <c r="F117" s="9"/>
      <c r="G117" s="9"/>
      <c r="H117" s="11"/>
      <c r="I117" s="9"/>
      <c r="J117" s="9"/>
      <c r="K117" s="12"/>
      <c r="L117" s="12"/>
      <c r="M117" s="12"/>
      <c r="N117" s="12"/>
      <c r="O117" s="12"/>
      <c r="P117" s="12"/>
      <c r="Q117" s="9"/>
      <c r="R117" s="9"/>
      <c r="S117" s="43"/>
      <c r="T117" s="43"/>
      <c r="U117" s="43"/>
      <c r="V117" s="43"/>
      <c r="W117" s="43"/>
      <c r="X117" s="13"/>
      <c r="Y117" s="10"/>
      <c r="Z117" s="14"/>
      <c r="AA117" s="10"/>
      <c r="AB117" s="15"/>
      <c r="AC117" s="16"/>
    </row>
    <row r="118" spans="1:29" s="20" customFormat="1" x14ac:dyDescent="0.25">
      <c r="A118" s="44"/>
      <c r="B118" s="45"/>
      <c r="C118" s="9"/>
      <c r="D118" s="43"/>
      <c r="E118" s="10"/>
      <c r="F118" s="9"/>
      <c r="G118" s="9"/>
      <c r="H118" s="11"/>
      <c r="I118" s="9"/>
      <c r="J118" s="9"/>
      <c r="K118" s="46"/>
      <c r="L118" s="46"/>
      <c r="M118" s="46"/>
      <c r="N118" s="46"/>
      <c r="O118" s="46"/>
      <c r="P118" s="46"/>
      <c r="Q118" s="46"/>
      <c r="R118" s="46"/>
      <c r="S118" s="47"/>
      <c r="T118" s="47"/>
      <c r="U118" s="47"/>
      <c r="V118" s="47"/>
      <c r="W118" s="47"/>
      <c r="X118" s="18"/>
      <c r="Y118" s="10"/>
      <c r="Z118" s="14"/>
      <c r="AA118" s="10"/>
      <c r="AB118" s="15"/>
      <c r="AC118" s="16"/>
    </row>
    <row r="119" spans="1:29" s="20" customFormat="1" x14ac:dyDescent="0.25">
      <c r="A119" s="17"/>
      <c r="B119" s="17"/>
      <c r="C119" s="9"/>
      <c r="D119" s="9"/>
      <c r="E119" s="10"/>
      <c r="F119" s="9"/>
      <c r="G119" s="9"/>
      <c r="H119" s="48"/>
      <c r="I119" s="9"/>
      <c r="J119" s="9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3"/>
      <c r="Y119" s="10"/>
      <c r="Z119" s="14"/>
      <c r="AA119" s="10"/>
      <c r="AB119" s="15"/>
      <c r="AC119" s="16"/>
    </row>
    <row r="120" spans="1:29" s="20" customFormat="1" x14ac:dyDescent="0.25">
      <c r="A120" s="17"/>
      <c r="B120" s="17"/>
      <c r="C120" s="9"/>
      <c r="D120" s="9"/>
      <c r="E120" s="10"/>
      <c r="F120" s="9"/>
      <c r="G120" s="9"/>
      <c r="H120" s="11"/>
      <c r="I120" s="9"/>
      <c r="J120" s="9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3"/>
      <c r="Y120" s="10"/>
      <c r="Z120" s="14"/>
      <c r="AA120" s="10"/>
      <c r="AB120" s="15"/>
      <c r="AC120" s="16"/>
    </row>
    <row r="121" spans="1:29" s="20" customFormat="1" x14ac:dyDescent="0.25">
      <c r="A121" s="19"/>
      <c r="B121" s="17"/>
      <c r="C121" s="9"/>
      <c r="D121" s="9"/>
      <c r="E121" s="10"/>
      <c r="F121" s="9"/>
      <c r="G121" s="9"/>
      <c r="H121" s="11"/>
      <c r="I121" s="9"/>
      <c r="J121" s="9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3"/>
      <c r="Y121" s="10"/>
      <c r="Z121" s="14"/>
      <c r="AA121" s="10"/>
      <c r="AB121" s="15"/>
      <c r="AC121" s="16"/>
    </row>
    <row r="122" spans="1:29" s="20" customFormat="1" x14ac:dyDescent="0.25">
      <c r="A122" s="19"/>
      <c r="B122" s="17"/>
      <c r="C122" s="9"/>
      <c r="D122" s="9"/>
      <c r="E122" s="10"/>
      <c r="F122" s="9"/>
      <c r="G122" s="9"/>
      <c r="H122" s="11"/>
      <c r="I122" s="9"/>
      <c r="J122" s="9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0"/>
      <c r="Z122" s="14"/>
      <c r="AA122" s="10"/>
      <c r="AB122" s="15"/>
      <c r="AC122" s="16"/>
    </row>
    <row r="123" spans="1:29" s="20" customFormat="1" x14ac:dyDescent="0.25">
      <c r="A123" s="19"/>
      <c r="B123" s="17"/>
      <c r="C123" s="9"/>
      <c r="D123" s="9"/>
      <c r="E123" s="10"/>
      <c r="F123" s="9"/>
      <c r="G123" s="9"/>
      <c r="H123" s="11"/>
      <c r="I123" s="9"/>
      <c r="J123" s="9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3"/>
      <c r="Y123" s="10"/>
      <c r="Z123" s="14"/>
      <c r="AA123" s="10"/>
      <c r="AB123" s="15"/>
      <c r="AC123" s="16"/>
    </row>
    <row r="124" spans="1:29" s="20" customFormat="1" x14ac:dyDescent="0.25">
      <c r="A124" s="45"/>
      <c r="B124" s="45"/>
      <c r="C124" s="9"/>
      <c r="D124" s="9"/>
      <c r="E124" s="10"/>
      <c r="F124" s="9"/>
      <c r="G124" s="9"/>
      <c r="H124" s="11"/>
      <c r="I124" s="9"/>
      <c r="J124" s="9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3"/>
      <c r="Y124" s="10"/>
      <c r="Z124" s="14"/>
      <c r="AA124" s="10"/>
      <c r="AB124" s="15"/>
      <c r="AC124" s="16"/>
    </row>
    <row r="125" spans="1:29" s="20" customFormat="1" x14ac:dyDescent="0.25">
      <c r="A125" s="44"/>
      <c r="B125" s="45"/>
      <c r="C125" s="9"/>
      <c r="D125" s="43"/>
      <c r="E125" s="10"/>
      <c r="F125" s="9"/>
      <c r="G125" s="9"/>
      <c r="H125" s="11"/>
      <c r="I125" s="9"/>
      <c r="J125" s="9"/>
      <c r="K125" s="12"/>
      <c r="L125" s="12"/>
      <c r="M125" s="12"/>
      <c r="N125" s="12"/>
      <c r="O125" s="12"/>
      <c r="P125" s="12"/>
      <c r="Q125" s="12"/>
      <c r="R125" s="12"/>
      <c r="S125" s="47"/>
      <c r="T125" s="47"/>
      <c r="U125" s="47"/>
      <c r="V125" s="47"/>
      <c r="W125" s="47"/>
      <c r="X125" s="18"/>
      <c r="Y125" s="10"/>
      <c r="Z125" s="14"/>
      <c r="AA125" s="10"/>
      <c r="AB125" s="15"/>
      <c r="AC125" s="16"/>
    </row>
    <row r="126" spans="1:29" s="20" customFormat="1" x14ac:dyDescent="0.25">
      <c r="A126" s="45"/>
      <c r="B126" s="45"/>
      <c r="C126" s="9"/>
      <c r="D126" s="43"/>
      <c r="E126" s="10"/>
      <c r="F126" s="9"/>
      <c r="G126" s="9"/>
      <c r="H126" s="48"/>
      <c r="I126" s="9"/>
      <c r="J126" s="9"/>
      <c r="K126" s="12"/>
      <c r="L126" s="12"/>
      <c r="M126" s="12"/>
      <c r="N126" s="12"/>
      <c r="O126" s="12"/>
      <c r="P126" s="12"/>
      <c r="Q126" s="12"/>
      <c r="R126" s="12"/>
      <c r="S126" s="47"/>
      <c r="T126" s="47"/>
      <c r="U126" s="47"/>
      <c r="V126" s="47"/>
      <c r="W126" s="47"/>
      <c r="X126" s="18"/>
      <c r="Y126" s="10"/>
      <c r="Z126" s="14"/>
      <c r="AA126" s="10"/>
      <c r="AB126" s="15"/>
      <c r="AC126" s="16"/>
    </row>
    <row r="127" spans="1:29" s="20" customFormat="1" x14ac:dyDescent="0.25">
      <c r="A127" s="19"/>
      <c r="B127" s="45"/>
      <c r="C127" s="9"/>
      <c r="D127" s="43"/>
      <c r="E127" s="10"/>
      <c r="F127" s="9"/>
      <c r="G127" s="9"/>
      <c r="H127" s="11"/>
      <c r="I127" s="9"/>
      <c r="J127" s="9"/>
      <c r="K127" s="12"/>
      <c r="L127" s="12"/>
      <c r="M127" s="12"/>
      <c r="N127" s="12"/>
      <c r="O127" s="12"/>
      <c r="P127" s="12"/>
      <c r="Q127" s="12"/>
      <c r="R127" s="12"/>
      <c r="S127" s="47"/>
      <c r="T127" s="47"/>
      <c r="U127" s="47"/>
      <c r="V127" s="47"/>
      <c r="W127" s="47"/>
      <c r="X127" s="18"/>
      <c r="Y127" s="10"/>
      <c r="Z127" s="14"/>
      <c r="AA127" s="10"/>
      <c r="AB127" s="15"/>
      <c r="AC127" s="16"/>
    </row>
    <row r="128" spans="1:29" s="20" customFormat="1" x14ac:dyDescent="0.25">
      <c r="A128" s="19"/>
      <c r="B128" s="45"/>
      <c r="C128" s="9"/>
      <c r="D128" s="43"/>
      <c r="E128" s="10"/>
      <c r="F128" s="9"/>
      <c r="G128" s="9"/>
      <c r="H128" s="11"/>
      <c r="I128" s="9"/>
      <c r="J128" s="9"/>
      <c r="K128" s="12"/>
      <c r="L128" s="12"/>
      <c r="M128" s="12"/>
      <c r="N128" s="12"/>
      <c r="O128" s="12"/>
      <c r="P128" s="12"/>
      <c r="Q128" s="12"/>
      <c r="R128" s="12"/>
      <c r="S128" s="47"/>
      <c r="T128" s="47"/>
      <c r="U128" s="47"/>
      <c r="V128" s="47"/>
      <c r="W128" s="47"/>
      <c r="X128" s="18"/>
      <c r="Y128" s="10"/>
      <c r="Z128" s="14"/>
      <c r="AA128" s="10"/>
      <c r="AB128" s="15"/>
      <c r="AC128" s="16"/>
    </row>
    <row r="129" spans="1:29" s="20" customFormat="1" x14ac:dyDescent="0.25">
      <c r="A129" s="19"/>
      <c r="B129" s="45"/>
      <c r="C129" s="9"/>
      <c r="D129" s="9"/>
      <c r="E129" s="10"/>
      <c r="F129" s="9"/>
      <c r="G129" s="9"/>
      <c r="H129" s="11"/>
      <c r="I129" s="9"/>
      <c r="J129" s="9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3"/>
      <c r="Y129" s="10"/>
      <c r="Z129" s="14"/>
      <c r="AA129" s="10"/>
      <c r="AB129" s="15"/>
      <c r="AC129" s="16"/>
    </row>
    <row r="130" spans="1:29" s="20" customFormat="1" x14ac:dyDescent="0.25">
      <c r="A130" s="9"/>
      <c r="B130" s="9"/>
      <c r="C130" s="9"/>
      <c r="D130" s="9"/>
      <c r="E130" s="10"/>
      <c r="F130" s="9"/>
      <c r="G130" s="9"/>
      <c r="H130" s="11"/>
      <c r="I130" s="9"/>
      <c r="J130" s="9"/>
      <c r="K130" s="12"/>
      <c r="L130" s="12"/>
      <c r="M130" s="12"/>
      <c r="N130" s="12"/>
      <c r="O130" s="12"/>
      <c r="P130" s="12"/>
      <c r="Q130" s="9"/>
      <c r="R130" s="9"/>
      <c r="S130" s="9"/>
      <c r="T130" s="9"/>
      <c r="U130" s="9"/>
      <c r="V130" s="9"/>
      <c r="W130" s="9"/>
      <c r="X130" s="13"/>
      <c r="Y130" s="10"/>
      <c r="Z130" s="14"/>
      <c r="AA130" s="10"/>
      <c r="AB130" s="15"/>
      <c r="AC130" s="16"/>
    </row>
    <row r="131" spans="1:29" s="20" customFormat="1" x14ac:dyDescent="0.25">
      <c r="A131" s="44"/>
      <c r="B131" s="45"/>
      <c r="C131" s="9"/>
      <c r="D131" s="43"/>
      <c r="E131" s="10"/>
      <c r="F131" s="9"/>
      <c r="G131" s="9"/>
      <c r="H131" s="11"/>
      <c r="I131" s="9"/>
      <c r="J131" s="9"/>
      <c r="K131" s="12"/>
      <c r="L131" s="12"/>
      <c r="M131" s="12"/>
      <c r="N131" s="12"/>
      <c r="O131" s="12"/>
      <c r="P131" s="12"/>
      <c r="Q131" s="9"/>
      <c r="R131" s="12"/>
      <c r="S131" s="12"/>
      <c r="T131" s="12"/>
      <c r="U131" s="12"/>
      <c r="V131" s="12"/>
      <c r="W131" s="12"/>
      <c r="X131" s="18"/>
      <c r="Y131" s="10"/>
      <c r="Z131" s="14"/>
      <c r="AA131" s="10"/>
      <c r="AB131" s="15"/>
      <c r="AC131" s="16"/>
    </row>
    <row r="132" spans="1:29" s="20" customFormat="1" x14ac:dyDescent="0.25">
      <c r="A132" s="45"/>
      <c r="B132" s="45"/>
      <c r="C132" s="9"/>
      <c r="D132" s="43"/>
      <c r="E132" s="10"/>
      <c r="F132" s="9"/>
      <c r="G132" s="9"/>
      <c r="H132" s="48"/>
      <c r="I132" s="9"/>
      <c r="J132" s="9"/>
      <c r="K132" s="12"/>
      <c r="L132" s="12"/>
      <c r="M132" s="12"/>
      <c r="N132" s="12"/>
      <c r="O132" s="12"/>
      <c r="P132" s="12"/>
      <c r="Q132" s="9"/>
      <c r="R132" s="12"/>
      <c r="S132" s="12"/>
      <c r="T132" s="12"/>
      <c r="U132" s="12"/>
      <c r="V132" s="12"/>
      <c r="W132" s="12"/>
      <c r="X132" s="18"/>
      <c r="Y132" s="10"/>
      <c r="Z132" s="14"/>
      <c r="AA132" s="10"/>
      <c r="AB132" s="15"/>
      <c r="AC132" s="16"/>
    </row>
    <row r="133" spans="1:29" s="20" customFormat="1" x14ac:dyDescent="0.25">
      <c r="A133" s="19"/>
      <c r="B133" s="45"/>
      <c r="C133" s="9"/>
      <c r="D133" s="43"/>
      <c r="E133" s="10"/>
      <c r="F133" s="9"/>
      <c r="G133" s="9"/>
      <c r="H133" s="11"/>
      <c r="I133" s="9"/>
      <c r="J133" s="9"/>
      <c r="K133" s="12"/>
      <c r="L133" s="12"/>
      <c r="M133" s="12"/>
      <c r="N133" s="12"/>
      <c r="O133" s="12"/>
      <c r="P133" s="12"/>
      <c r="Q133" s="9"/>
      <c r="R133" s="12"/>
      <c r="S133" s="12"/>
      <c r="T133" s="12"/>
      <c r="U133" s="12"/>
      <c r="V133" s="12"/>
      <c r="W133" s="12"/>
      <c r="X133" s="18"/>
      <c r="Y133" s="10"/>
      <c r="Z133" s="14"/>
      <c r="AA133" s="10"/>
      <c r="AB133" s="15"/>
      <c r="AC133" s="16"/>
    </row>
    <row r="134" spans="1:29" s="20" customFormat="1" x14ac:dyDescent="0.25">
      <c r="A134" s="19"/>
      <c r="B134" s="45"/>
      <c r="C134" s="9"/>
      <c r="D134" s="43"/>
      <c r="E134" s="10"/>
      <c r="F134" s="9"/>
      <c r="G134" s="9"/>
      <c r="H134" s="11"/>
      <c r="I134" s="9"/>
      <c r="J134" s="9"/>
      <c r="K134" s="12"/>
      <c r="L134" s="12"/>
      <c r="M134" s="12"/>
      <c r="N134" s="12"/>
      <c r="O134" s="12"/>
      <c r="P134" s="12"/>
      <c r="Q134" s="9"/>
      <c r="R134" s="12"/>
      <c r="S134" s="12"/>
      <c r="T134" s="12"/>
      <c r="U134" s="12"/>
      <c r="V134" s="12"/>
      <c r="W134" s="12"/>
      <c r="X134" s="18"/>
      <c r="Y134" s="10"/>
      <c r="Z134" s="14"/>
      <c r="AA134" s="10"/>
      <c r="AB134" s="15"/>
      <c r="AC134" s="16"/>
    </row>
    <row r="135" spans="1:29" s="20" customFormat="1" x14ac:dyDescent="0.25">
      <c r="A135" s="19"/>
      <c r="B135" s="45"/>
      <c r="C135" s="9"/>
      <c r="D135" s="43"/>
      <c r="E135" s="10"/>
      <c r="F135" s="9"/>
      <c r="G135" s="9"/>
      <c r="H135" s="11"/>
      <c r="I135" s="9"/>
      <c r="J135" s="9"/>
      <c r="K135" s="12"/>
      <c r="L135" s="12"/>
      <c r="M135" s="12"/>
      <c r="N135" s="12"/>
      <c r="O135" s="12"/>
      <c r="P135" s="12"/>
      <c r="Q135" s="9"/>
      <c r="R135" s="12"/>
      <c r="S135" s="12"/>
      <c r="T135" s="12"/>
      <c r="U135" s="12"/>
      <c r="V135" s="12"/>
      <c r="W135" s="12"/>
      <c r="X135" s="18"/>
      <c r="Y135" s="10"/>
      <c r="Z135" s="14"/>
      <c r="AA135" s="10"/>
      <c r="AB135" s="15"/>
      <c r="AC135" s="16"/>
    </row>
    <row r="136" spans="1:29" s="20" customFormat="1" x14ac:dyDescent="0.25">
      <c r="A136" s="9"/>
      <c r="B136" s="9"/>
      <c r="C136" s="9"/>
      <c r="D136" s="9"/>
      <c r="E136" s="10"/>
      <c r="F136" s="9"/>
      <c r="G136" s="9"/>
      <c r="H136" s="11"/>
      <c r="I136" s="9"/>
      <c r="J136" s="9"/>
      <c r="K136" s="12"/>
      <c r="L136" s="12"/>
      <c r="M136" s="12"/>
      <c r="N136" s="12"/>
      <c r="O136" s="12"/>
      <c r="P136" s="12"/>
      <c r="Q136" s="9"/>
      <c r="R136" s="12"/>
      <c r="S136" s="12"/>
      <c r="T136" s="12"/>
      <c r="U136" s="12"/>
      <c r="V136" s="12"/>
      <c r="W136" s="12"/>
      <c r="X136" s="13"/>
      <c r="Y136" s="10"/>
      <c r="Z136" s="14"/>
      <c r="AA136" s="10"/>
      <c r="AB136" s="15"/>
      <c r="AC136" s="16"/>
    </row>
    <row r="137" spans="1:29" s="20" customFormat="1" x14ac:dyDescent="0.25">
      <c r="A137" s="8"/>
      <c r="B137" s="8"/>
      <c r="C137" s="9"/>
      <c r="D137" s="9"/>
      <c r="E137" s="10"/>
      <c r="F137" s="9"/>
      <c r="G137" s="9"/>
      <c r="H137" s="11"/>
      <c r="I137" s="9"/>
      <c r="J137" s="9"/>
      <c r="K137" s="12"/>
      <c r="L137" s="12"/>
      <c r="M137" s="12"/>
      <c r="N137" s="12"/>
      <c r="O137" s="12"/>
      <c r="P137" s="12"/>
      <c r="Q137" s="9"/>
      <c r="R137" s="12"/>
      <c r="S137" s="9"/>
      <c r="T137" s="9"/>
      <c r="U137" s="9"/>
      <c r="V137" s="9"/>
      <c r="W137" s="9"/>
      <c r="X137" s="13"/>
      <c r="Y137" s="10"/>
      <c r="Z137" s="14"/>
      <c r="AA137" s="10"/>
      <c r="AB137" s="15"/>
      <c r="AC137" s="16"/>
    </row>
    <row r="138" spans="1:29" s="20" customFormat="1" x14ac:dyDescent="0.25">
      <c r="A138" s="44"/>
      <c r="B138" s="45"/>
      <c r="C138" s="9"/>
      <c r="D138" s="43"/>
      <c r="E138" s="10"/>
      <c r="F138" s="9"/>
      <c r="G138" s="9"/>
      <c r="H138" s="11"/>
      <c r="I138" s="9"/>
      <c r="J138" s="9"/>
      <c r="K138" s="12"/>
      <c r="L138" s="12"/>
      <c r="M138" s="12"/>
      <c r="N138" s="12"/>
      <c r="O138" s="12"/>
      <c r="P138" s="12"/>
      <c r="Q138" s="12"/>
      <c r="R138" s="12"/>
      <c r="S138" s="9"/>
      <c r="T138" s="12"/>
      <c r="U138" s="12"/>
      <c r="V138" s="12"/>
      <c r="W138" s="12"/>
      <c r="X138" s="18"/>
      <c r="Y138" s="10"/>
      <c r="Z138" s="14"/>
      <c r="AA138" s="10"/>
      <c r="AB138" s="15"/>
      <c r="AC138" s="16"/>
    </row>
    <row r="139" spans="1:29" s="20" customFormat="1" x14ac:dyDescent="0.25">
      <c r="A139" s="17"/>
      <c r="B139" s="17"/>
      <c r="C139" s="9"/>
      <c r="D139" s="43"/>
      <c r="E139" s="10"/>
      <c r="F139" s="9"/>
      <c r="G139" s="9"/>
      <c r="H139" s="48"/>
      <c r="I139" s="9"/>
      <c r="J139" s="9"/>
      <c r="K139" s="12"/>
      <c r="L139" s="12"/>
      <c r="M139" s="12"/>
      <c r="N139" s="12"/>
      <c r="O139" s="12"/>
      <c r="P139" s="12"/>
      <c r="Q139" s="9"/>
      <c r="R139" s="12"/>
      <c r="S139" s="9"/>
      <c r="T139" s="12"/>
      <c r="U139" s="12"/>
      <c r="V139" s="12"/>
      <c r="W139" s="12"/>
      <c r="X139" s="13"/>
      <c r="Y139" s="10"/>
      <c r="Z139" s="14"/>
      <c r="AA139" s="10"/>
      <c r="AB139" s="15"/>
      <c r="AC139" s="16"/>
    </row>
    <row r="140" spans="1:29" s="20" customFormat="1" x14ac:dyDescent="0.25">
      <c r="A140" s="17"/>
      <c r="B140" s="17"/>
      <c r="C140" s="9"/>
      <c r="D140" s="43"/>
      <c r="E140" s="10"/>
      <c r="F140" s="9"/>
      <c r="G140" s="9"/>
      <c r="H140" s="11"/>
      <c r="I140" s="9"/>
      <c r="J140" s="9"/>
      <c r="K140" s="12"/>
      <c r="L140" s="12"/>
      <c r="M140" s="12"/>
      <c r="N140" s="12"/>
      <c r="O140" s="12"/>
      <c r="P140" s="12"/>
      <c r="Q140" s="9"/>
      <c r="R140" s="12"/>
      <c r="S140" s="9"/>
      <c r="T140" s="12"/>
      <c r="U140" s="12"/>
      <c r="V140" s="12"/>
      <c r="W140" s="12"/>
      <c r="X140" s="13"/>
      <c r="Y140" s="10"/>
      <c r="Z140" s="14"/>
      <c r="AA140" s="10"/>
      <c r="AB140" s="15"/>
      <c r="AC140" s="16"/>
    </row>
    <row r="141" spans="1:29" s="20" customFormat="1" x14ac:dyDescent="0.25">
      <c r="A141" s="19"/>
      <c r="B141" s="17"/>
      <c r="C141" s="9"/>
      <c r="D141" s="43"/>
      <c r="E141" s="10"/>
      <c r="F141" s="9"/>
      <c r="G141" s="9"/>
      <c r="H141" s="11"/>
      <c r="I141" s="9"/>
      <c r="J141" s="9"/>
      <c r="K141" s="12"/>
      <c r="L141" s="12"/>
      <c r="M141" s="12"/>
      <c r="N141" s="12"/>
      <c r="O141" s="12"/>
      <c r="P141" s="12"/>
      <c r="Q141" s="9"/>
      <c r="R141" s="12"/>
      <c r="S141" s="9"/>
      <c r="T141" s="12"/>
      <c r="U141" s="12"/>
      <c r="V141" s="12"/>
      <c r="W141" s="12"/>
      <c r="X141" s="13"/>
      <c r="Y141" s="10"/>
      <c r="Z141" s="14"/>
      <c r="AA141" s="10"/>
      <c r="AB141" s="15"/>
      <c r="AC141" s="16"/>
    </row>
    <row r="142" spans="1:29" s="20" customFormat="1" x14ac:dyDescent="0.25">
      <c r="A142" s="19"/>
      <c r="B142" s="17"/>
      <c r="C142" s="9"/>
      <c r="D142" s="43"/>
      <c r="E142" s="10"/>
      <c r="F142" s="9"/>
      <c r="G142" s="9"/>
      <c r="H142" s="11"/>
      <c r="I142" s="9"/>
      <c r="J142" s="9"/>
      <c r="K142" s="12"/>
      <c r="L142" s="12"/>
      <c r="M142" s="12"/>
      <c r="N142" s="12"/>
      <c r="O142" s="12"/>
      <c r="P142" s="12"/>
      <c r="Q142" s="9"/>
      <c r="R142" s="12"/>
      <c r="S142" s="9"/>
      <c r="T142" s="12"/>
      <c r="U142" s="12"/>
      <c r="V142" s="12"/>
      <c r="W142" s="12"/>
      <c r="X142" s="13"/>
      <c r="Y142" s="10"/>
      <c r="Z142" s="14"/>
      <c r="AA142" s="10"/>
      <c r="AB142" s="15"/>
      <c r="AC142" s="16"/>
    </row>
    <row r="143" spans="1:29" s="20" customFormat="1" x14ac:dyDescent="0.25">
      <c r="A143" s="19"/>
      <c r="B143" s="17"/>
      <c r="C143" s="9"/>
      <c r="D143" s="43"/>
      <c r="E143" s="10"/>
      <c r="F143" s="9"/>
      <c r="G143" s="9"/>
      <c r="H143" s="11"/>
      <c r="I143" s="9"/>
      <c r="J143" s="9"/>
      <c r="K143" s="12"/>
      <c r="L143" s="12"/>
      <c r="M143" s="12"/>
      <c r="N143" s="12"/>
      <c r="O143" s="12"/>
      <c r="P143" s="12"/>
      <c r="Q143" s="9"/>
      <c r="R143" s="12"/>
      <c r="S143" s="9"/>
      <c r="T143" s="12"/>
      <c r="U143" s="12"/>
      <c r="V143" s="12"/>
      <c r="W143" s="12"/>
      <c r="X143" s="13"/>
      <c r="Y143" s="10"/>
      <c r="Z143" s="14"/>
      <c r="AA143" s="10"/>
      <c r="AB143" s="15"/>
      <c r="AC143" s="16"/>
    </row>
    <row r="144" spans="1:29" s="20" customFormat="1" x14ac:dyDescent="0.25">
      <c r="A144" s="17"/>
      <c r="B144" s="17"/>
      <c r="C144" s="9"/>
      <c r="D144" s="43"/>
      <c r="E144" s="10"/>
      <c r="F144" s="9"/>
      <c r="G144" s="9"/>
      <c r="H144" s="11"/>
      <c r="I144" s="9"/>
      <c r="J144" s="9"/>
      <c r="K144" s="12"/>
      <c r="L144" s="12"/>
      <c r="M144" s="12"/>
      <c r="N144" s="12"/>
      <c r="O144" s="12"/>
      <c r="P144" s="12"/>
      <c r="Q144" s="9"/>
      <c r="R144" s="12"/>
      <c r="S144" s="9"/>
      <c r="T144" s="12"/>
      <c r="U144" s="12"/>
      <c r="V144" s="12"/>
      <c r="W144" s="12"/>
      <c r="X144" s="13"/>
      <c r="Y144" s="10"/>
      <c r="Z144" s="14"/>
      <c r="AA144" s="10"/>
      <c r="AB144" s="15"/>
      <c r="AC144" s="16"/>
    </row>
    <row r="145" spans="1:29" s="20" customFormat="1" x14ac:dyDescent="0.25">
      <c r="A145" s="9"/>
      <c r="B145" s="9"/>
      <c r="C145" s="9"/>
      <c r="D145" s="43"/>
      <c r="E145" s="10"/>
      <c r="F145" s="9"/>
      <c r="G145" s="9"/>
      <c r="H145" s="11"/>
      <c r="I145" s="9"/>
      <c r="J145" s="9"/>
      <c r="K145" s="12"/>
      <c r="L145" s="12"/>
      <c r="M145" s="12"/>
      <c r="N145" s="12"/>
      <c r="O145" s="12"/>
      <c r="P145" s="12"/>
      <c r="Q145" s="9"/>
      <c r="R145" s="9"/>
      <c r="S145" s="9"/>
      <c r="T145" s="9"/>
      <c r="U145" s="9"/>
      <c r="V145" s="9"/>
      <c r="W145" s="9"/>
      <c r="X145" s="13"/>
      <c r="Y145" s="10"/>
      <c r="Z145" s="14"/>
      <c r="AA145" s="10"/>
      <c r="AB145" s="15"/>
      <c r="AC145" s="16"/>
    </row>
    <row r="146" spans="1:29" s="20" customFormat="1" x14ac:dyDescent="0.25">
      <c r="A146" s="44"/>
      <c r="B146" s="45"/>
      <c r="C146" s="9"/>
      <c r="D146" s="43"/>
      <c r="E146" s="10"/>
      <c r="F146" s="9"/>
      <c r="G146" s="9"/>
      <c r="H146" s="7"/>
      <c r="I146" s="9"/>
      <c r="J146" s="9"/>
      <c r="K146" s="12"/>
      <c r="L146" s="12"/>
      <c r="M146" s="12"/>
      <c r="N146" s="12"/>
      <c r="O146" s="12"/>
      <c r="P146" s="12"/>
      <c r="Q146" s="12"/>
      <c r="R146" s="12"/>
      <c r="S146" s="49"/>
      <c r="T146" s="12"/>
      <c r="U146" s="12"/>
      <c r="V146" s="12"/>
      <c r="W146" s="12"/>
      <c r="X146" s="18"/>
      <c r="Y146" s="10"/>
      <c r="Z146" s="14"/>
      <c r="AA146" s="10"/>
      <c r="AB146" s="15"/>
      <c r="AC146" s="16"/>
    </row>
    <row r="147" spans="1:29" s="20" customFormat="1" x14ac:dyDescent="0.25">
      <c r="A147" s="45"/>
      <c r="B147" s="45"/>
      <c r="C147" s="9"/>
      <c r="D147" s="43"/>
      <c r="E147" s="10"/>
      <c r="F147" s="9"/>
      <c r="G147" s="9"/>
      <c r="H147" s="7"/>
      <c r="I147" s="9"/>
      <c r="J147" s="9"/>
      <c r="K147" s="12"/>
      <c r="L147" s="12"/>
      <c r="M147" s="12"/>
      <c r="N147" s="12"/>
      <c r="O147" s="12"/>
      <c r="P147" s="12"/>
      <c r="Q147" s="12"/>
      <c r="R147" s="12"/>
      <c r="S147" s="49"/>
      <c r="T147" s="12"/>
      <c r="U147" s="12"/>
      <c r="V147" s="12"/>
      <c r="W147" s="12"/>
      <c r="X147" s="18"/>
      <c r="Y147" s="10"/>
      <c r="Z147" s="14"/>
      <c r="AA147" s="10"/>
      <c r="AB147" s="15"/>
      <c r="AC147" s="16"/>
    </row>
    <row r="148" spans="1:29" s="20" customFormat="1" x14ac:dyDescent="0.25">
      <c r="A148" s="19"/>
      <c r="B148" s="45"/>
      <c r="C148" s="9"/>
      <c r="D148" s="43"/>
      <c r="E148" s="10"/>
      <c r="F148" s="9"/>
      <c r="G148" s="9"/>
      <c r="H148" s="7"/>
      <c r="I148" s="9"/>
      <c r="J148" s="9"/>
      <c r="K148" s="12"/>
      <c r="L148" s="12"/>
      <c r="M148" s="12"/>
      <c r="N148" s="12"/>
      <c r="O148" s="12"/>
      <c r="P148" s="12"/>
      <c r="Q148" s="12"/>
      <c r="R148" s="12"/>
      <c r="S148" s="49"/>
      <c r="T148" s="12"/>
      <c r="U148" s="12"/>
      <c r="V148" s="12"/>
      <c r="W148" s="12"/>
      <c r="X148" s="18"/>
      <c r="Y148" s="10"/>
      <c r="Z148" s="14"/>
      <c r="AA148" s="10"/>
      <c r="AB148" s="15"/>
      <c r="AC148" s="16"/>
    </row>
    <row r="149" spans="1:29" s="20" customFormat="1" x14ac:dyDescent="0.25">
      <c r="A149" s="19"/>
      <c r="B149" s="45"/>
      <c r="C149" s="9"/>
      <c r="D149" s="43"/>
      <c r="E149" s="10"/>
      <c r="F149" s="9"/>
      <c r="G149" s="9"/>
      <c r="H149" s="7"/>
      <c r="I149" s="9"/>
      <c r="J149" s="9"/>
      <c r="K149" s="12"/>
      <c r="L149" s="12"/>
      <c r="M149" s="12"/>
      <c r="N149" s="12"/>
      <c r="O149" s="12"/>
      <c r="P149" s="12"/>
      <c r="Q149" s="12"/>
      <c r="R149" s="12"/>
      <c r="S149" s="49"/>
      <c r="T149" s="12"/>
      <c r="U149" s="12"/>
      <c r="V149" s="12"/>
      <c r="W149" s="12"/>
      <c r="X149" s="18"/>
      <c r="Y149" s="10"/>
      <c r="Z149" s="14"/>
      <c r="AA149" s="10"/>
      <c r="AB149" s="15"/>
      <c r="AC149" s="16"/>
    </row>
    <row r="150" spans="1:29" s="20" customFormat="1" x14ac:dyDescent="0.25">
      <c r="A150" s="19"/>
      <c r="B150" s="9"/>
      <c r="C150" s="9"/>
      <c r="D150" s="9"/>
      <c r="E150" s="10"/>
      <c r="F150" s="49"/>
      <c r="G150" s="49"/>
      <c r="H150" s="50"/>
      <c r="I150" s="9"/>
      <c r="J150" s="9"/>
      <c r="K150" s="12"/>
      <c r="L150" s="12"/>
      <c r="M150" s="12"/>
      <c r="N150" s="12"/>
      <c r="O150" s="12"/>
      <c r="P150" s="12"/>
      <c r="Q150" s="9"/>
      <c r="R150" s="9"/>
      <c r="S150" s="9"/>
      <c r="T150" s="12"/>
      <c r="U150" s="12"/>
      <c r="V150" s="12"/>
      <c r="W150" s="12"/>
      <c r="X150" s="13"/>
      <c r="Y150" s="10"/>
      <c r="Z150" s="14"/>
      <c r="AA150" s="10"/>
      <c r="AB150" s="15"/>
      <c r="AC150" s="16"/>
    </row>
    <row r="151" spans="1:29" s="20" customFormat="1" x14ac:dyDescent="0.25">
      <c r="A151" s="9"/>
      <c r="B151" s="9"/>
      <c r="C151" s="9"/>
      <c r="D151" s="9"/>
      <c r="E151" s="10"/>
      <c r="F151" s="49"/>
      <c r="G151" s="49"/>
      <c r="H151" s="50"/>
      <c r="I151" s="9"/>
      <c r="J151" s="9"/>
      <c r="K151" s="12"/>
      <c r="L151" s="12"/>
      <c r="M151" s="12"/>
      <c r="N151" s="12"/>
      <c r="O151" s="12"/>
      <c r="P151" s="12"/>
      <c r="Q151" s="9"/>
      <c r="R151" s="9"/>
      <c r="S151" s="9"/>
      <c r="T151" s="12"/>
      <c r="U151" s="12"/>
      <c r="V151" s="12"/>
      <c r="W151" s="12"/>
      <c r="X151" s="13"/>
      <c r="Y151" s="10"/>
      <c r="Z151" s="14"/>
      <c r="AA151" s="10"/>
      <c r="AB151" s="15"/>
      <c r="AC151" s="16"/>
    </row>
    <row r="152" spans="1:29" s="20" customFormat="1" x14ac:dyDescent="0.25">
      <c r="A152" s="51"/>
      <c r="B152" s="51"/>
      <c r="C152" s="17"/>
      <c r="D152" s="17"/>
      <c r="E152" s="52"/>
      <c r="F152" s="53"/>
      <c r="G152" s="53"/>
      <c r="H152" s="54"/>
      <c r="I152" s="17"/>
      <c r="J152" s="17"/>
      <c r="K152" s="55"/>
      <c r="L152" s="55"/>
      <c r="M152" s="55"/>
      <c r="N152" s="55"/>
      <c r="O152" s="55"/>
      <c r="P152" s="55"/>
      <c r="Q152" s="17"/>
      <c r="R152" s="17"/>
      <c r="S152" s="17"/>
      <c r="T152" s="55"/>
      <c r="U152" s="55"/>
      <c r="V152" s="55"/>
      <c r="W152" s="55"/>
      <c r="X152" s="18"/>
      <c r="Y152" s="52"/>
      <c r="Z152" s="56"/>
      <c r="AA152" s="10"/>
      <c r="AB152" s="15"/>
      <c r="AC152" s="16"/>
    </row>
    <row r="153" spans="1:29" s="20" customFormat="1" x14ac:dyDescent="0.25">
      <c r="A153" s="9"/>
      <c r="B153" s="9"/>
      <c r="C153" s="9"/>
      <c r="D153" s="9"/>
      <c r="E153" s="10"/>
      <c r="F153" s="9"/>
      <c r="G153" s="9"/>
      <c r="H153" s="12"/>
      <c r="I153" s="9"/>
      <c r="J153" s="9"/>
      <c r="K153" s="12"/>
      <c r="L153" s="12"/>
      <c r="M153" s="12"/>
      <c r="N153" s="12"/>
      <c r="O153" s="12"/>
      <c r="P153" s="12"/>
      <c r="Q153" s="9"/>
      <c r="R153" s="9"/>
      <c r="S153" s="9"/>
      <c r="T153" s="9"/>
      <c r="U153" s="9"/>
      <c r="V153" s="9"/>
      <c r="W153" s="9"/>
      <c r="X153" s="13"/>
      <c r="Y153" s="10"/>
      <c r="Z153" s="14"/>
      <c r="AA153" s="10"/>
      <c r="AB153" s="15"/>
      <c r="AC153" s="16"/>
    </row>
  </sheetData>
  <mergeCells count="3">
    <mergeCell ref="D19:G19"/>
    <mergeCell ref="C28:F28"/>
    <mergeCell ref="C30:F30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6"/>
  <sheetViews>
    <sheetView topLeftCell="A10" workbookViewId="0">
      <selection activeCell="C31" sqref="C31:S34"/>
    </sheetView>
  </sheetViews>
  <sheetFormatPr defaultRowHeight="15" x14ac:dyDescent="0.25"/>
  <cols>
    <col min="6" max="6" width="9.5703125" customWidth="1"/>
    <col min="8" max="8" width="13" customWidth="1"/>
  </cols>
  <sheetData>
    <row r="1" spans="2:11" x14ac:dyDescent="0.25">
      <c r="J1" t="s">
        <v>19</v>
      </c>
    </row>
    <row r="2" spans="2:11" x14ac:dyDescent="0.25">
      <c r="B2" s="34" t="s">
        <v>43</v>
      </c>
    </row>
    <row r="4" spans="2:11" x14ac:dyDescent="0.25">
      <c r="B4" s="34" t="s">
        <v>3</v>
      </c>
    </row>
    <row r="5" spans="2:11" x14ac:dyDescent="0.25">
      <c r="C5" t="s">
        <v>0</v>
      </c>
    </row>
    <row r="6" spans="2:11" x14ac:dyDescent="0.25">
      <c r="H6" t="s">
        <v>2</v>
      </c>
      <c r="J6" t="s">
        <v>10</v>
      </c>
    </row>
    <row r="7" spans="2:11" x14ac:dyDescent="0.25">
      <c r="D7" t="s">
        <v>8</v>
      </c>
      <c r="H7" s="5">
        <f>H8+H9+H10</f>
        <v>6900</v>
      </c>
      <c r="I7" t="s">
        <v>9</v>
      </c>
      <c r="J7">
        <f>J8+J9+J10</f>
        <v>2666</v>
      </c>
    </row>
    <row r="8" spans="2:11" x14ac:dyDescent="0.25">
      <c r="D8" t="s">
        <v>41</v>
      </c>
      <c r="H8" s="5">
        <v>4400</v>
      </c>
      <c r="J8">
        <v>1946</v>
      </c>
    </row>
    <row r="9" spans="2:11" x14ac:dyDescent="0.25">
      <c r="D9" t="s">
        <v>42</v>
      </c>
      <c r="H9" s="5">
        <v>2500</v>
      </c>
      <c r="J9">
        <v>720</v>
      </c>
    </row>
    <row r="10" spans="2:11" x14ac:dyDescent="0.25">
      <c r="H10" s="5"/>
    </row>
    <row r="11" spans="2:11" x14ac:dyDescent="0.25">
      <c r="H11" s="5"/>
    </row>
    <row r="12" spans="2:11" x14ac:dyDescent="0.25">
      <c r="D12" t="s">
        <v>40</v>
      </c>
      <c r="H12" s="29">
        <v>32.979999999999997</v>
      </c>
      <c r="I12" t="s">
        <v>1</v>
      </c>
    </row>
    <row r="13" spans="2:11" x14ac:dyDescent="0.25">
      <c r="D13" t="s">
        <v>13</v>
      </c>
      <c r="F13" s="4"/>
      <c r="H13" s="4">
        <f>H7*H12</f>
        <v>227561.99999999997</v>
      </c>
      <c r="I13" t="s">
        <v>18</v>
      </c>
    </row>
    <row r="14" spans="2:11" x14ac:dyDescent="0.25">
      <c r="F14" s="4"/>
    </row>
    <row r="15" spans="2:11" x14ac:dyDescent="0.25">
      <c r="C15" t="s">
        <v>14</v>
      </c>
      <c r="F15" s="4"/>
      <c r="H15" s="1"/>
    </row>
    <row r="16" spans="2:11" ht="15.6" customHeight="1" x14ac:dyDescent="0.25">
      <c r="D16" s="59" t="s">
        <v>17</v>
      </c>
      <c r="E16" s="59"/>
      <c r="F16" s="59"/>
      <c r="G16" s="59"/>
      <c r="H16" s="30">
        <v>0.79</v>
      </c>
      <c r="K16" s="32"/>
    </row>
    <row r="17" spans="2:9" x14ac:dyDescent="0.25">
      <c r="D17" t="s">
        <v>12</v>
      </c>
      <c r="F17" s="4"/>
      <c r="H17" s="4">
        <f>H13*(1-H16)</f>
        <v>47788.019999999982</v>
      </c>
      <c r="I17" t="s">
        <v>18</v>
      </c>
    </row>
    <row r="18" spans="2:9" x14ac:dyDescent="0.25">
      <c r="D18" t="s">
        <v>25</v>
      </c>
      <c r="F18" s="4"/>
      <c r="H18" s="1"/>
    </row>
    <row r="19" spans="2:9" x14ac:dyDescent="0.25">
      <c r="F19" s="4"/>
      <c r="H19" s="1"/>
    </row>
    <row r="20" spans="2:9" x14ac:dyDescent="0.25">
      <c r="C20" t="s">
        <v>15</v>
      </c>
      <c r="F20" s="4"/>
      <c r="H20" s="4">
        <f>H13*H16</f>
        <v>179773.97999999998</v>
      </c>
      <c r="I20" t="s">
        <v>18</v>
      </c>
    </row>
    <row r="21" spans="2:9" x14ac:dyDescent="0.25">
      <c r="F21" s="4"/>
      <c r="H21" s="1"/>
    </row>
    <row r="22" spans="2:9" x14ac:dyDescent="0.25">
      <c r="C22" t="s">
        <v>21</v>
      </c>
      <c r="F22" s="4"/>
      <c r="H22" s="31">
        <f>H20</f>
        <v>179773.97999999998</v>
      </c>
      <c r="I22" t="s">
        <v>18</v>
      </c>
    </row>
    <row r="23" spans="2:9" x14ac:dyDescent="0.25">
      <c r="F23" s="4"/>
      <c r="H23" s="1"/>
    </row>
    <row r="24" spans="2:9" x14ac:dyDescent="0.25">
      <c r="B24" s="34" t="s">
        <v>34</v>
      </c>
      <c r="F24" s="4"/>
      <c r="H24" s="1"/>
    </row>
    <row r="25" spans="2:9" ht="43.9" customHeight="1" x14ac:dyDescent="0.25">
      <c r="C25" s="60" t="s">
        <v>48</v>
      </c>
      <c r="D25" s="60"/>
      <c r="E25" s="60"/>
      <c r="F25" s="60"/>
      <c r="H25">
        <v>10</v>
      </c>
      <c r="I25" t="s">
        <v>6</v>
      </c>
    </row>
    <row r="26" spans="2:9" x14ac:dyDescent="0.25">
      <c r="F26" s="6"/>
      <c r="H26" s="2"/>
    </row>
    <row r="27" spans="2:9" ht="42.6" customHeight="1" x14ac:dyDescent="0.25">
      <c r="C27" s="59" t="s">
        <v>47</v>
      </c>
      <c r="D27" s="59"/>
      <c r="E27" s="59"/>
      <c r="F27" s="59"/>
      <c r="H27" s="4">
        <f>H25*(H22/100)</f>
        <v>17977.397999999997</v>
      </c>
      <c r="I27" t="s">
        <v>18</v>
      </c>
    </row>
    <row r="28" spans="2:9" x14ac:dyDescent="0.25">
      <c r="F28" s="6"/>
      <c r="H28" s="2"/>
    </row>
    <row r="29" spans="2:9" x14ac:dyDescent="0.25">
      <c r="B29" s="34" t="s">
        <v>24</v>
      </c>
      <c r="F29" s="6"/>
      <c r="H29" s="33">
        <f>H22+H27</f>
        <v>197751.37799999997</v>
      </c>
      <c r="I29" t="s">
        <v>18</v>
      </c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3"/>
    </row>
    <row r="35" spans="6:6" x14ac:dyDescent="0.25">
      <c r="F35" s="4"/>
    </row>
    <row r="36" spans="6:6" x14ac:dyDescent="0.25">
      <c r="F36" s="3"/>
    </row>
  </sheetData>
  <mergeCells count="3">
    <mergeCell ref="D16:G16"/>
    <mergeCell ref="C25:F25"/>
    <mergeCell ref="C27:F2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19" sqref="F19"/>
    </sheetView>
  </sheetViews>
  <sheetFormatPr defaultRowHeight="15" x14ac:dyDescent="0.25"/>
  <cols>
    <col min="2" max="2" width="34.5703125" customWidth="1"/>
    <col min="3" max="3" width="24.7109375" customWidth="1"/>
    <col min="4" max="4" width="37" customWidth="1"/>
    <col min="5" max="5" width="33.7109375" customWidth="1"/>
    <col min="6" max="6" width="27.140625" customWidth="1"/>
  </cols>
  <sheetData>
    <row r="2" spans="2:6" x14ac:dyDescent="0.25">
      <c r="B2" s="34" t="s">
        <v>35</v>
      </c>
      <c r="C2" s="27" t="s">
        <v>49</v>
      </c>
      <c r="D2" s="27" t="s">
        <v>38</v>
      </c>
      <c r="E2" s="27" t="s">
        <v>36</v>
      </c>
      <c r="F2" s="27" t="s">
        <v>37</v>
      </c>
    </row>
    <row r="3" spans="2:6" x14ac:dyDescent="0.25">
      <c r="B3" t="str">
        <f>'Etelä-Savon Koulutus Oy'!B2</f>
        <v>Etelä-Savon Koulutus Oy</v>
      </c>
      <c r="C3" s="28">
        <f>'Etelä-Savon Koulutus Oy'!H7</f>
        <v>14670</v>
      </c>
      <c r="D3" s="28">
        <f>'Etelä-Savon Koulutus Oy'!H20</f>
        <v>401723.27999999997</v>
      </c>
      <c r="E3" s="28">
        <f>'Etelä-Savon Koulutus Oy'!H27</f>
        <v>40172.327999999994</v>
      </c>
      <c r="F3" s="28">
        <f>'Etelä-Savon Koulutus Oy'!H29</f>
        <v>441895.60799999995</v>
      </c>
    </row>
    <row r="4" spans="2:6" x14ac:dyDescent="0.25">
      <c r="B4" t="str">
        <f>'Savonlinna ammatti- ja aikuisop'!B2</f>
        <v>Savonlinnan ammatti- ja aikuisopisto</v>
      </c>
      <c r="C4" s="28">
        <f>'Savonlinna ammatti- ja aikuisop'!H7</f>
        <v>1813</v>
      </c>
      <c r="D4" s="28">
        <f>'Savonlinna ammatti- ja aikuisop'!H20</f>
        <v>49647.192000000003</v>
      </c>
      <c r="E4" s="28">
        <f>'Savonlinna ammatti- ja aikuisop'!H27</f>
        <v>4964.7192000000005</v>
      </c>
      <c r="F4" s="28">
        <f>'Savonlinna ammatti- ja aikuisop'!H29</f>
        <v>54611.911200000002</v>
      </c>
    </row>
    <row r="5" spans="2:6" x14ac:dyDescent="0.25">
      <c r="B5" t="str">
        <f>WinNova!B2</f>
        <v>Länsirannikon koulutus Oy WinNova</v>
      </c>
      <c r="C5" s="28">
        <f>WinNova!H7</f>
        <v>2536</v>
      </c>
      <c r="D5" s="28">
        <f>WinNova!H20</f>
        <v>59835.398399999998</v>
      </c>
      <c r="E5" s="28">
        <f>WinNova!H27</f>
        <v>5983.5398399999995</v>
      </c>
      <c r="F5" s="28">
        <f>WinNova!H29</f>
        <v>65818.938240000003</v>
      </c>
    </row>
    <row r="6" spans="2:6" x14ac:dyDescent="0.25">
      <c r="B6" t="str">
        <f>'Pohjois-Karjalan koulutuskuntay'!B2</f>
        <v>Pohjois-Karjalan koulutuskuntayhtymä</v>
      </c>
      <c r="C6" s="28">
        <f>'Pohjois-Karjalan koulutuskuntay'!H7</f>
        <v>2500</v>
      </c>
      <c r="D6" s="28">
        <f>'Pohjois-Karjalan koulutuskuntay'!H20</f>
        <v>50880</v>
      </c>
      <c r="E6" s="28">
        <f>'Pohjois-Karjalan koulutuskuntay'!H27</f>
        <v>5088</v>
      </c>
      <c r="F6" s="28">
        <f>'Pohjois-Karjalan koulutuskuntay'!H29</f>
        <v>55968</v>
      </c>
    </row>
    <row r="7" spans="2:6" x14ac:dyDescent="0.25">
      <c r="B7" t="str">
        <f>'Rovaniemen koulutuskuntayhtymä'!B2</f>
        <v>Rovaniemen koulutuskuntayhtymä</v>
      </c>
      <c r="C7" s="28">
        <f>'Rovaniemen koulutuskuntayhtymä'!H7</f>
        <v>9865</v>
      </c>
      <c r="D7" s="28">
        <f>'Rovaniemen koulutuskuntayhtymä'!H23</f>
        <v>187118.33350000004</v>
      </c>
      <c r="E7" s="28">
        <f>'Rovaniemen koulutuskuntayhtymä'!H30</f>
        <v>18711.833350000004</v>
      </c>
      <c r="F7" s="28">
        <f>'Rovaniemen koulutuskuntayhtymä'!H32</f>
        <v>205830.16685000004</v>
      </c>
    </row>
    <row r="8" spans="2:6" x14ac:dyDescent="0.25">
      <c r="C8" s="28"/>
      <c r="D8" s="28"/>
      <c r="E8" s="28"/>
      <c r="F8" s="28"/>
    </row>
    <row r="9" spans="2:6" x14ac:dyDescent="0.25">
      <c r="B9" s="34" t="s">
        <v>39</v>
      </c>
      <c r="C9" s="28">
        <f>C3+C4+C5+C6+C7</f>
        <v>31384</v>
      </c>
      <c r="D9" s="28">
        <f t="shared" ref="D9:F9" si="0">D3+D4+D5+D6+D7</f>
        <v>749204.20389999996</v>
      </c>
      <c r="E9" s="28">
        <f t="shared" si="0"/>
        <v>74920.420389999999</v>
      </c>
      <c r="F9" s="28">
        <f t="shared" si="0"/>
        <v>824124.62429000007</v>
      </c>
    </row>
    <row r="10" spans="2:6" x14ac:dyDescent="0.25">
      <c r="C10" s="28"/>
      <c r="D10" s="28"/>
      <c r="E10" s="28"/>
      <c r="F10" s="28"/>
    </row>
    <row r="11" spans="2:6" x14ac:dyDescent="0.25">
      <c r="B11" t="str">
        <f>'HAMK Oy'!B2</f>
        <v>HAMK Oy</v>
      </c>
      <c r="C11" s="28">
        <f>'HAMK Oy'!H7</f>
        <v>6900</v>
      </c>
      <c r="D11" s="28">
        <f>'HAMK Oy'!H20</f>
        <v>179773.97999999998</v>
      </c>
      <c r="E11" s="28">
        <f>'HAMK Oy'!H27</f>
        <v>17977.397999999997</v>
      </c>
      <c r="F11" s="28">
        <f>'HAMK Oy'!H29</f>
        <v>197751.37799999997</v>
      </c>
    </row>
    <row r="12" spans="2:6" x14ac:dyDescent="0.25">
      <c r="C12" s="28"/>
      <c r="D12" s="28"/>
      <c r="E12" s="28"/>
      <c r="F12" s="28"/>
    </row>
    <row r="13" spans="2:6" x14ac:dyDescent="0.25">
      <c r="B13" s="34" t="s">
        <v>44</v>
      </c>
      <c r="C13" s="28">
        <f>C9+C11</f>
        <v>38284</v>
      </c>
      <c r="D13" s="28">
        <f t="shared" ref="D13:F13" si="1">D9+D11</f>
        <v>928978.18389999995</v>
      </c>
      <c r="E13" s="28">
        <f t="shared" si="1"/>
        <v>92897.81839</v>
      </c>
      <c r="F13" s="28">
        <f t="shared" si="1"/>
        <v>1021876.00229</v>
      </c>
    </row>
    <row r="15" spans="2:6" x14ac:dyDescent="0.25">
      <c r="B15" s="34" t="s">
        <v>45</v>
      </c>
      <c r="C15" s="57">
        <v>63006</v>
      </c>
      <c r="D15" s="33">
        <f>(C15/C9)*D9</f>
        <v>1504089.9844163712</v>
      </c>
      <c r="E15" s="33">
        <f>(C15/C9)*E9</f>
        <v>150408.99844163712</v>
      </c>
      <c r="F15" s="33">
        <f>D15+E15</f>
        <v>1654498.9828580082</v>
      </c>
    </row>
    <row r="16" spans="2:6" x14ac:dyDescent="0.25">
      <c r="B16" t="s">
        <v>46</v>
      </c>
      <c r="C1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Yhdistelmä 2018 päättyvät</vt:lpstr>
      <vt:lpstr>Etelä-Savon Koulutus Oy</vt:lpstr>
      <vt:lpstr>Savonlinna ammatti- ja aikuisop</vt:lpstr>
      <vt:lpstr>WinNova</vt:lpstr>
      <vt:lpstr>Pohjois-Karjalan koulutuskuntay</vt:lpstr>
      <vt:lpstr>Rovaniemen koulutuskuntayhtymä</vt:lpstr>
      <vt:lpstr>HAMK Oy</vt:lpstr>
      <vt:lpstr>Yhdistelmä, kaikki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tapiopo</dc:creator>
  <cp:lastModifiedBy>Vesanto Tarja (OKM)</cp:lastModifiedBy>
  <dcterms:created xsi:type="dcterms:W3CDTF">2018-01-16T08:24:27Z</dcterms:created>
  <dcterms:modified xsi:type="dcterms:W3CDTF">2019-09-30T10:14:48Z</dcterms:modified>
</cp:coreProperties>
</file>